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1dd3413b18c210aa/Documents/"/>
    </mc:Choice>
  </mc:AlternateContent>
  <xr:revisionPtr revIDLastSave="0" documentId="8_{BF5FA90E-2999-4CAC-B87B-83E4CF5A9AE3}" xr6:coauthVersionLast="46" xr6:coauthVersionMax="46" xr10:uidLastSave="{00000000-0000-0000-0000-000000000000}"/>
  <bookViews>
    <workbookView xWindow="-120" yWindow="-120" windowWidth="29040" windowHeight="15840" tabRatio="601" firstSheet="1" activeTab="2" xr2:uid="{00000000-000D-0000-FFFF-FFFF00000000}"/>
  </bookViews>
  <sheets>
    <sheet name="Work Area" sheetId="4" state="veryHidden" r:id="rId1"/>
    <sheet name="student data" sheetId="6" r:id="rId2"/>
    <sheet name="template for your responses" sheetId="7" r:id="rId3"/>
  </sheets>
  <definedNames>
    <definedName name="Inputs">#REF!</definedName>
    <definedName name="Inputs_PrintArea">#REF!</definedName>
    <definedName name="Intro">#REF!</definedName>
    <definedName name="Intro_PrintArea">#REF!</definedName>
    <definedName name="list_choice">'Work Area'!$M$1</definedName>
    <definedName name="list_data">'Work Area'!$K$1:$K$5</definedName>
    <definedName name="modeltype">'Work Area'!$B$1</definedName>
    <definedName name="Results">#REF!</definedName>
    <definedName name="Results_PrintArea">#REF!</definedName>
    <definedName name="solver_eng" localSheetId="1" hidden="1">1</definedName>
    <definedName name="solver_neg" localSheetId="1" hidden="1">1</definedName>
    <definedName name="solver_num" localSheetId="1" hidden="1">0</definedName>
    <definedName name="solver_opt" localSheetId="1" hidden="1">'student data'!$C$18</definedName>
    <definedName name="solver_typ" localSheetId="1" hidden="1">1</definedName>
    <definedName name="solver_val" localSheetId="1" hidden="1">0</definedName>
    <definedName name="solver_ver" localSheetId="1" hidden="1">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7" i="4" l="1"/>
  <c r="B12" i="4"/>
  <c r="B13" i="4"/>
  <c r="B10" i="4"/>
  <c r="B11" i="4"/>
  <c r="B20" i="4"/>
  <c r="B25" i="4"/>
  <c r="B26" i="4"/>
  <c r="F36" i="4"/>
  <c r="F18" i="4"/>
  <c r="F19" i="4"/>
  <c r="F20" i="4"/>
  <c r="F21" i="4"/>
  <c r="F22" i="4"/>
  <c r="F23" i="4"/>
  <c r="F24" i="4"/>
  <c r="F25" i="4"/>
  <c r="F26" i="4"/>
  <c r="F30" i="4"/>
  <c r="F7" i="4"/>
  <c r="F39" i="4"/>
  <c r="F40" i="4"/>
  <c r="F41" i="4"/>
  <c r="F42" i="4"/>
  <c r="B27" i="4"/>
  <c r="F43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7" i="4"/>
  <c r="I8" i="4"/>
  <c r="F9" i="4"/>
  <c r="B18" i="4"/>
  <c r="B19" i="4"/>
  <c r="B30" i="4"/>
  <c r="B31" i="4"/>
  <c r="B34" i="4"/>
  <c r="F34" i="4"/>
  <c r="F35" i="4"/>
  <c r="B36" i="4"/>
  <c r="B37" i="4"/>
  <c r="B40" i="4"/>
  <c r="B41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I10" i="4"/>
  <c r="I12" i="4"/>
  <c r="I9" i="4"/>
  <c r="F8" i="4"/>
  <c r="F10" i="4"/>
  <c r="F11" i="4"/>
  <c r="F12" i="4"/>
  <c r="F13" i="4"/>
  <c r="B43" i="4"/>
  <c r="B39" i="4"/>
  <c r="B33" i="4"/>
  <c r="B29" i="4"/>
  <c r="B8" i="4"/>
  <c r="B24" i="4"/>
  <c r="B42" i="4"/>
  <c r="B38" i="4"/>
  <c r="B35" i="4"/>
  <c r="B32" i="4"/>
  <c r="B28" i="4"/>
  <c r="B9" i="4"/>
  <c r="B23" i="4"/>
  <c r="I11" i="4"/>
  <c r="B21" i="4"/>
  <c r="F37" i="4"/>
</calcChain>
</file>

<file path=xl/sharedStrings.xml><?xml version="1.0" encoding="utf-8"?>
<sst xmlns="http://schemas.openxmlformats.org/spreadsheetml/2006/main" count="318" uniqueCount="117">
  <si>
    <t>modeltype</t>
  </si>
  <si>
    <t>exactly</t>
  </si>
  <si>
    <t>fewer than</t>
  </si>
  <si>
    <t>at most</t>
  </si>
  <si>
    <t>at least</t>
  </si>
  <si>
    <t>Single-server</t>
  </si>
  <si>
    <t>Multiple-server</t>
  </si>
  <si>
    <t>Finite-source</t>
  </si>
  <si>
    <t>more than</t>
  </si>
  <si>
    <t>r</t>
  </si>
  <si>
    <r>
      <t>P</t>
    </r>
    <r>
      <rPr>
        <vertAlign val="subscript"/>
        <sz val="10"/>
        <rFont val="Arial"/>
        <family val="2"/>
      </rPr>
      <t>0</t>
    </r>
  </si>
  <si>
    <r>
      <t>P</t>
    </r>
    <r>
      <rPr>
        <vertAlign val="subscript"/>
        <sz val="10"/>
        <rFont val="Arial"/>
        <family val="2"/>
      </rPr>
      <t>n</t>
    </r>
  </si>
  <si>
    <r>
      <t>L</t>
    </r>
    <r>
      <rPr>
        <vertAlign val="subscript"/>
        <sz val="10"/>
        <rFont val="Arial"/>
        <family val="2"/>
      </rPr>
      <t>q</t>
    </r>
  </si>
  <si>
    <t>L</t>
  </si>
  <si>
    <r>
      <t>W</t>
    </r>
    <r>
      <rPr>
        <vertAlign val="subscript"/>
        <sz val="10"/>
        <rFont val="Arial"/>
        <family val="2"/>
      </rPr>
      <t>q</t>
    </r>
  </si>
  <si>
    <t>W</t>
  </si>
  <si>
    <t>n</t>
  </si>
  <si>
    <r>
      <t>(</t>
    </r>
    <r>
      <rPr>
        <sz val="10"/>
        <rFont val="Symbol"/>
        <family val="1"/>
        <charset val="2"/>
      </rPr>
      <t>l/m</t>
    </r>
    <r>
      <rPr>
        <sz val="10"/>
        <rFont val="Arial"/>
        <family val="2"/>
      </rPr>
      <t>)</t>
    </r>
    <r>
      <rPr>
        <vertAlign val="superscript"/>
        <sz val="10"/>
        <rFont val="Arial"/>
        <family val="2"/>
      </rPr>
      <t>n</t>
    </r>
    <r>
      <rPr>
        <sz val="10"/>
        <rFont val="Arial"/>
        <family val="2"/>
      </rPr>
      <t>/n!</t>
    </r>
  </si>
  <si>
    <r>
      <t>N!/(N-n)! x (</t>
    </r>
    <r>
      <rPr>
        <sz val="10"/>
        <rFont val="Symbol"/>
        <family val="1"/>
        <charset val="2"/>
      </rPr>
      <t>l/m</t>
    </r>
    <r>
      <rPr>
        <sz val="10"/>
        <rFont val="Arial"/>
        <family val="2"/>
      </rPr>
      <t>)</t>
    </r>
    <r>
      <rPr>
        <vertAlign val="superscript"/>
        <sz val="10"/>
        <rFont val="Arial"/>
        <family val="2"/>
      </rPr>
      <t>n</t>
    </r>
  </si>
  <si>
    <t>arrival rate</t>
  </si>
  <si>
    <t>service rate</t>
  </si>
  <si>
    <t># tellers</t>
  </si>
  <si>
    <t xml:space="preserve">Okanagan Regional Bank wants to provide a drive-through window for its customers. Management estimates that </t>
  </si>
  <si>
    <t xml:space="preserve">customers will arrive in their cars at the arrival rate per hour specified above. The teller(s) who will staff the window </t>
  </si>
  <si>
    <t>can service customers at the rate per hour given above. Assuming Poisson arrivals and exponential service find the:</t>
  </si>
  <si>
    <t>f) What is the probability of having at most 3 customers in the system?</t>
  </si>
  <si>
    <t>b) average number cars in the waiting line?</t>
  </si>
  <si>
    <t>c) average number of cars in the system?</t>
  </si>
  <si>
    <t>a) capacity utilization of the teller(s)?  NOTE - use the number of tellers specified</t>
  </si>
  <si>
    <t>A)</t>
  </si>
  <si>
    <t>B)</t>
  </si>
  <si>
    <t>C)</t>
  </si>
  <si>
    <t>D)</t>
  </si>
  <si>
    <t>E)</t>
  </si>
  <si>
    <t>F)</t>
  </si>
  <si>
    <t>G)</t>
  </si>
  <si>
    <t>H)</t>
  </si>
  <si>
    <t>g) What is the probability of 0 (zero) customers in the system?</t>
  </si>
  <si>
    <t>All questions are worth 1 mark each, except h which is worth 2 marks for a total of 10 marks.</t>
  </si>
  <si>
    <t>acceptable level of service, the bank manager would like to ensure with 95% confidence that not more than 3 cars will</t>
  </si>
  <si>
    <t>be in the system at any one time, what must be the service rate of the single teller to assure this 95% level of service?</t>
  </si>
  <si>
    <t>I)</t>
  </si>
  <si>
    <t xml:space="preserve">i) What is the average utilization of this one teller when there is 95% confidence that no more than 3 cars are in </t>
  </si>
  <si>
    <t>the system at one time as the Bank meets its competitive priority?</t>
  </si>
  <si>
    <t xml:space="preserve">h) If there was only one teller and arrival rate is 12 and because of limited space and a desire to provide an </t>
  </si>
  <si>
    <t>Christopher</t>
  </si>
  <si>
    <t>capacity</t>
  </si>
  <si>
    <t># cars line</t>
  </si>
  <si>
    <t>wait line</t>
  </si>
  <si>
    <t>prob &lt; 3</t>
  </si>
  <si>
    <t>prob 0</t>
  </si>
  <si>
    <t>serv rate</t>
  </si>
  <si>
    <t>util</t>
  </si>
  <si>
    <t>Matthew</t>
  </si>
  <si>
    <t>Qasem</t>
  </si>
  <si>
    <t>Hassan</t>
  </si>
  <si>
    <t>Jesse</t>
  </si>
  <si>
    <t>Max</t>
  </si>
  <si>
    <t>Khaled</t>
  </si>
  <si>
    <t>Ammar</t>
  </si>
  <si>
    <t>Mohammed</t>
  </si>
  <si>
    <t>Sabine</t>
  </si>
  <si>
    <t>Nathan</t>
  </si>
  <si>
    <t>Mary June</t>
  </si>
  <si>
    <t>Weinan</t>
  </si>
  <si>
    <t>Jaggar</t>
  </si>
  <si>
    <t>Chris</t>
  </si>
  <si>
    <t>Jack</t>
  </si>
  <si>
    <t>Jaclyn</t>
  </si>
  <si>
    <t>Hailey</t>
  </si>
  <si>
    <t>Shanay</t>
  </si>
  <si>
    <t>Nicholas</t>
  </si>
  <si>
    <t>Rebecca</t>
  </si>
  <si>
    <t>Gagan</t>
  </si>
  <si>
    <t>Tyshaya</t>
  </si>
  <si>
    <t>Tyson</t>
  </si>
  <si>
    <t>Rona</t>
  </si>
  <si>
    <t>Al Alimi</t>
  </si>
  <si>
    <t>Alqatifi</t>
  </si>
  <si>
    <t>Benneke</t>
  </si>
  <si>
    <t>Berger</t>
  </si>
  <si>
    <t>Bin  Halabi</t>
  </si>
  <si>
    <t>Bin Halabi</t>
  </si>
  <si>
    <t>Bin Halabi (249174)</t>
  </si>
  <si>
    <t>Bin Halabi (249234)</t>
  </si>
  <si>
    <t>Brouwer</t>
  </si>
  <si>
    <t>Brown</t>
  </si>
  <si>
    <t>Carson</t>
  </si>
  <si>
    <t>Dungog</t>
  </si>
  <si>
    <t>Fang</t>
  </si>
  <si>
    <t>Fehr</t>
  </si>
  <si>
    <t>Gallant</t>
  </si>
  <si>
    <t>Gilchrist</t>
  </si>
  <si>
    <t>Haffner</t>
  </si>
  <si>
    <t>Hunter</t>
  </si>
  <si>
    <t>Levy</t>
  </si>
  <si>
    <t>Mann</t>
  </si>
  <si>
    <t>Pleasance</t>
  </si>
  <si>
    <t>Rai</t>
  </si>
  <si>
    <t>Smith-Nash</t>
  </si>
  <si>
    <t>Thomlinson</t>
  </si>
  <si>
    <t>Undar</t>
  </si>
  <si>
    <t>Wyslobocki</t>
  </si>
  <si>
    <t># cars system</t>
  </si>
  <si>
    <t>wait system</t>
  </si>
  <si>
    <r>
      <t xml:space="preserve">d) average waiting time in the system </t>
    </r>
    <r>
      <rPr>
        <b/>
        <sz val="10"/>
        <rFont val="Arial"/>
        <family val="2"/>
      </rPr>
      <t>in minutes</t>
    </r>
    <r>
      <rPr>
        <sz val="10"/>
        <rFont val="Arial"/>
        <family val="2"/>
      </rPr>
      <t>, including service?</t>
    </r>
  </si>
  <si>
    <r>
      <t xml:space="preserve">e) average waiting time in line, </t>
    </r>
    <r>
      <rPr>
        <b/>
        <sz val="10"/>
        <rFont val="Arial"/>
        <family val="2"/>
      </rPr>
      <t>in minutes</t>
    </r>
    <r>
      <rPr>
        <sz val="10"/>
        <rFont val="Arial"/>
        <family val="2"/>
      </rPr>
      <t xml:space="preserve">? </t>
    </r>
  </si>
  <si>
    <t>Place your Excel template in the Dropbox before it closes</t>
  </si>
  <si>
    <t>Example A1_Michael_Conyette.xlsx</t>
  </si>
  <si>
    <t>Name your file A1_Firstname_Lastname.xlsx</t>
  </si>
  <si>
    <t>Place your</t>
  </si>
  <si>
    <t>name here</t>
  </si>
  <si>
    <t>data here</t>
  </si>
  <si>
    <t xml:space="preserve">Put your </t>
  </si>
  <si>
    <t>responses below</t>
  </si>
  <si>
    <t>Fill in your name, data and responses in the appropriate spaces above</t>
  </si>
  <si>
    <t>Fill in your name, data and responses in the appropriate spaces in the template provided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</si>
</sst>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000"/>
  </numFmts>
  <fonts count="10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Symbol"/>
      <family val="1"/>
      <charset val="2"/>
    </font>
    <font>
      <vertAlign val="subscript"/>
      <sz val="10"/>
      <name val="Arial"/>
      <family val="2"/>
    </font>
    <font>
      <vertAlign val="superscript"/>
      <sz val="1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0" xfId="0" applyFont="1"/>
    <xf numFmtId="0" fontId="2" fillId="0" borderId="0" xfId="0" applyFont="1"/>
    <xf numFmtId="0" fontId="0" fillId="0" borderId="0" xfId="0" quotePrefix="1"/>
    <xf numFmtId="164" fontId="0" fillId="0" borderId="0" xfId="0" applyNumberFormat="1"/>
    <xf numFmtId="0" fontId="0" fillId="0" borderId="1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3" borderId="1" xfId="0" applyFont="1" applyFill="1" applyBorder="1"/>
    <xf numFmtId="0" fontId="1" fillId="3" borderId="1" xfId="0" applyFont="1" applyFill="1" applyBorder="1" applyProtection="1">
      <protection locked="0"/>
    </xf>
    <xf numFmtId="0" fontId="1" fillId="0" borderId="1" xfId="0" applyFont="1" applyFill="1" applyBorder="1"/>
    <xf numFmtId="0" fontId="1" fillId="0" borderId="1" xfId="0" applyFont="1" applyFill="1" applyBorder="1" applyProtection="1">
      <protection locked="0"/>
    </xf>
    <xf numFmtId="0" fontId="1" fillId="0" borderId="0" xfId="0" applyFont="1" applyFill="1" applyBorder="1" applyProtection="1">
      <protection locked="0"/>
    </xf>
    <xf numFmtId="0" fontId="0" fillId="0" borderId="0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2" xfId="0" applyBorder="1" applyProtection="1">
      <protection locked="0"/>
    </xf>
    <xf numFmtId="0" fontId="0" fillId="0" borderId="2" xfId="0" applyFill="1" applyBorder="1" applyProtection="1">
      <protection locked="0"/>
    </xf>
    <xf numFmtId="0" fontId="0" fillId="2" borderId="1" xfId="0" applyFill="1" applyBorder="1"/>
    <xf numFmtId="0" fontId="1" fillId="0" borderId="0" xfId="0" applyFont="1"/>
    <xf numFmtId="0" fontId="6" fillId="0" borderId="0" xfId="0" applyFont="1" applyFill="1" applyBorder="1" applyProtection="1">
      <protection locked="0"/>
    </xf>
    <xf numFmtId="0" fontId="0" fillId="0" borderId="0" xfId="0" applyAlignment="1">
      <alignment horizontal="left"/>
    </xf>
    <xf numFmtId="0" fontId="0" fillId="0" borderId="0" xfId="0" applyFill="1" applyBorder="1" applyAlignment="1" applyProtection="1">
      <alignment horizontal="left"/>
      <protection locked="0"/>
    </xf>
    <xf numFmtId="165" fontId="0" fillId="4" borderId="0" xfId="0" applyNumberFormat="1" applyFill="1"/>
    <xf numFmtId="0" fontId="6" fillId="0" borderId="0" xfId="0" applyFont="1"/>
    <xf numFmtId="10" fontId="0" fillId="0" borderId="0" xfId="0" applyNumberFormat="1" applyFill="1" applyBorder="1" applyAlignment="1" applyProtection="1">
      <alignment horizontal="left"/>
      <protection locked="0"/>
    </xf>
    <xf numFmtId="49" fontId="7" fillId="2" borderId="1" xfId="0" applyNumberFormat="1" applyFont="1" applyFill="1" applyBorder="1"/>
    <xf numFmtId="49" fontId="7" fillId="0" borderId="1" xfId="0" applyNumberFormat="1" applyFont="1" applyBorder="1"/>
    <xf numFmtId="0" fontId="0" fillId="5" borderId="0" xfId="0" applyFill="1" applyBorder="1" applyProtection="1">
      <protection locked="0"/>
    </xf>
    <xf numFmtId="0" fontId="6" fillId="5" borderId="1" xfId="0" applyFont="1" applyFill="1" applyBorder="1" applyProtection="1">
      <protection locked="0"/>
    </xf>
    <xf numFmtId="0" fontId="0" fillId="5" borderId="1" xfId="0" applyFill="1" applyBorder="1" applyAlignment="1" applyProtection="1">
      <alignment horizontal="left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/>
    <xf numFmtId="0" fontId="1" fillId="5" borderId="1" xfId="0" applyFont="1" applyFill="1" applyBorder="1" applyProtection="1">
      <protection locked="0"/>
    </xf>
    <xf numFmtId="0" fontId="1" fillId="5" borderId="1" xfId="0" applyFont="1" applyFill="1" applyBorder="1"/>
    <xf numFmtId="0" fontId="1" fillId="0" borderId="0" xfId="0" applyFont="1" applyFill="1" applyBorder="1"/>
    <xf numFmtId="49" fontId="7" fillId="0" borderId="0" xfId="0" applyNumberFormat="1" applyFont="1"/>
    <xf numFmtId="49" fontId="8" fillId="0" borderId="0" xfId="0" applyNumberFormat="1" applyFont="1"/>
    <xf numFmtId="0" fontId="0" fillId="0" borderId="0" xfId="0" applyFill="1" applyBorder="1"/>
    <xf numFmtId="0" fontId="6" fillId="0" borderId="0" xfId="0" applyFont="1" applyFill="1" applyBorder="1"/>
    <xf numFmtId="0" fontId="0" fillId="0" borderId="0" xfId="0" applyFill="1" applyBorder="1" applyAlignment="1">
      <alignment horizontal="left"/>
    </xf>
    <xf numFmtId="0" fontId="9" fillId="2" borderId="0" xfId="0" applyFont="1" applyFill="1" applyBorder="1" applyProtection="1">
      <protection locked="0"/>
    </xf>
    <xf numFmtId="0" fontId="9" fillId="2" borderId="0" xfId="0" applyFont="1" applyFill="1"/>
    <xf numFmtId="0" fontId="0" fillId="2" borderId="0" xfId="0" applyFill="1"/>
    <xf numFmtId="49" fontId="9" fillId="2" borderId="0" xfId="0" applyNumberFormat="1" applyFont="1" applyFill="1"/>
    <xf numFmtId="0" fontId="0" fillId="6" borderId="1" xfId="0" applyFill="1" applyBorder="1" applyAlignment="1">
      <alignment horizontal="left"/>
    </xf>
    <xf numFmtId="0" fontId="0" fillId="6" borderId="1" xfId="0" applyFill="1" applyBorder="1" applyAlignment="1" applyProtection="1">
      <alignment horizontal="left"/>
      <protection locked="0"/>
    </xf>
    <xf numFmtId="10" fontId="0" fillId="6" borderId="1" xfId="0" applyNumberFormat="1" applyFill="1" applyBorder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M59"/>
  <sheetViews>
    <sheetView topLeftCell="A37" workbookViewId="0">
      <selection activeCell="F39" sqref="F39"/>
    </sheetView>
  </sheetViews>
  <sheetFormatPr defaultRowHeight="12.75" x14ac:dyDescent="0.2"/>
  <cols>
    <col min="1" max="1" width="15.42578125" customWidth="1"/>
  </cols>
  <sheetData>
    <row r="1" spans="1:13" x14ac:dyDescent="0.2">
      <c r="A1" t="s">
        <v>0</v>
      </c>
      <c r="B1">
        <v>1</v>
      </c>
      <c r="K1" t="s">
        <v>1</v>
      </c>
      <c r="M1">
        <v>3</v>
      </c>
    </row>
    <row r="2" spans="1:13" x14ac:dyDescent="0.2">
      <c r="K2" t="s">
        <v>2</v>
      </c>
    </row>
    <row r="3" spans="1:13" x14ac:dyDescent="0.2">
      <c r="K3" t="s">
        <v>3</v>
      </c>
    </row>
    <row r="4" spans="1:13" x14ac:dyDescent="0.2">
      <c r="K4" t="s">
        <v>4</v>
      </c>
    </row>
    <row r="5" spans="1:13" x14ac:dyDescent="0.2">
      <c r="A5" t="s">
        <v>5</v>
      </c>
      <c r="E5" t="s">
        <v>6</v>
      </c>
      <c r="H5" t="s">
        <v>7</v>
      </c>
      <c r="K5" t="s">
        <v>8</v>
      </c>
    </row>
    <row r="7" spans="1:13" ht="15.75" x14ac:dyDescent="0.3">
      <c r="A7" s="1" t="s">
        <v>9</v>
      </c>
      <c r="B7" t="e">
        <f>#REF!/#REF!</f>
        <v>#REF!</v>
      </c>
      <c r="E7" s="1" t="s">
        <v>9</v>
      </c>
      <c r="F7" t="e">
        <f>#REF!/(#REF!*#REF!)</f>
        <v>#REF!</v>
      </c>
      <c r="H7" t="s">
        <v>10</v>
      </c>
      <c r="I7" t="e">
        <f>1/SUM(I17:I47)</f>
        <v>#REF!</v>
      </c>
    </row>
    <row r="8" spans="1:13" ht="15.75" x14ac:dyDescent="0.3">
      <c r="A8" t="s">
        <v>10</v>
      </c>
      <c r="B8" t="e">
        <f>(1-B7)*B7^0</f>
        <v>#REF!</v>
      </c>
      <c r="E8" t="s">
        <v>10</v>
      </c>
      <c r="F8" t="e">
        <f>1/(SUM(F17:F26)+F30*(1/(1-F7)))</f>
        <v>#REF!</v>
      </c>
      <c r="H8" s="1" t="s">
        <v>9</v>
      </c>
      <c r="I8" t="e">
        <f>1-I7</f>
        <v>#REF!</v>
      </c>
    </row>
    <row r="9" spans="1:13" ht="15.75" x14ac:dyDescent="0.3">
      <c r="A9" t="s">
        <v>11</v>
      </c>
      <c r="B9" t="e">
        <f>(1-B7)*B7^#REF!</f>
        <v>#REF!</v>
      </c>
      <c r="E9" t="s">
        <v>11</v>
      </c>
      <c r="F9" t="e">
        <f>IF(#REF!&gt;#REF!,(((#REF!/#REF!)^#REF!)/(FACT(#REF!)*#REF!^(#REF!-#REF!))*'Work Area'!F8),(((#REF!/#REF!)^#REF!)/FACT(#REF!))*'Work Area'!F8)</f>
        <v>#REF!</v>
      </c>
      <c r="H9" s="2" t="s">
        <v>12</v>
      </c>
      <c r="I9" s="4" t="e">
        <f>#REF!-((#REF!+#REF!)/#REF!)*(1-'Work Area'!I7)</f>
        <v>#REF!</v>
      </c>
    </row>
    <row r="10" spans="1:13" ht="15.75" x14ac:dyDescent="0.3">
      <c r="A10" s="2" t="s">
        <v>13</v>
      </c>
      <c r="B10" t="e">
        <f>#REF!/(#REF!-#REF!)</f>
        <v>#REF!</v>
      </c>
      <c r="E10" s="2" t="s">
        <v>12</v>
      </c>
      <c r="F10" t="e">
        <f>(F8*(#REF!/#REF!)^#REF!*'Work Area'!F7)/(FACT(#REF!)*(1-'Work Area'!F7)^2)</f>
        <v>#REF!</v>
      </c>
      <c r="H10" s="2" t="s">
        <v>13</v>
      </c>
      <c r="I10" t="e">
        <f>#REF!-(#REF!/#REF!)*(1-'Work Area'!I7)</f>
        <v>#REF!</v>
      </c>
    </row>
    <row r="11" spans="1:13" ht="15.75" x14ac:dyDescent="0.3">
      <c r="A11" s="2" t="s">
        <v>12</v>
      </c>
      <c r="B11" t="e">
        <f>B7*B10</f>
        <v>#REF!</v>
      </c>
      <c r="E11" s="2" t="s">
        <v>14</v>
      </c>
      <c r="F11" t="e">
        <f>F10/#REF!</f>
        <v>#REF!</v>
      </c>
      <c r="H11" s="2" t="s">
        <v>14</v>
      </c>
      <c r="I11" t="e">
        <f>I9/((#REF!-'Work Area'!I10)*#REF!)</f>
        <v>#REF!</v>
      </c>
    </row>
    <row r="12" spans="1:13" x14ac:dyDescent="0.2">
      <c r="A12" s="2" t="s">
        <v>15</v>
      </c>
      <c r="B12" t="e">
        <f>1/(#REF!-#REF!)</f>
        <v>#REF!</v>
      </c>
      <c r="E12" s="2" t="s">
        <v>15</v>
      </c>
      <c r="F12" t="e">
        <f>F11+1/#REF!</f>
        <v>#REF!</v>
      </c>
      <c r="H12" s="2" t="s">
        <v>15</v>
      </c>
      <c r="I12" t="e">
        <f>I10/((#REF!-'Work Area'!I10)*#REF!)</f>
        <v>#REF!</v>
      </c>
    </row>
    <row r="13" spans="1:13" ht="15.75" x14ac:dyDescent="0.3">
      <c r="A13" s="2" t="s">
        <v>14</v>
      </c>
      <c r="B13" t="e">
        <f>B7*B12</f>
        <v>#REF!</v>
      </c>
      <c r="E13" s="2" t="s">
        <v>13</v>
      </c>
      <c r="F13" t="e">
        <f>#REF!*'Work Area'!F12</f>
        <v>#REF!</v>
      </c>
    </row>
    <row r="14" spans="1:13" x14ac:dyDescent="0.2">
      <c r="A14" s="2"/>
    </row>
    <row r="15" spans="1:13" x14ac:dyDescent="0.2">
      <c r="A15" s="2"/>
    </row>
    <row r="16" spans="1:13" ht="14.25" x14ac:dyDescent="0.2">
      <c r="A16" s="2"/>
      <c r="E16" t="s">
        <v>16</v>
      </c>
      <c r="F16" s="3" t="s">
        <v>17</v>
      </c>
      <c r="H16" t="s">
        <v>16</v>
      </c>
      <c r="I16" t="s">
        <v>18</v>
      </c>
    </row>
    <row r="17" spans="1:9" x14ac:dyDescent="0.2">
      <c r="A17" s="2"/>
      <c r="E17">
        <v>0</v>
      </c>
      <c r="F17">
        <v>1</v>
      </c>
      <c r="H17">
        <v>0</v>
      </c>
      <c r="I17">
        <v>1</v>
      </c>
    </row>
    <row r="18" spans="1:9" x14ac:dyDescent="0.2">
      <c r="A18" s="2"/>
      <c r="B18" t="e">
        <f ca="1">ADDRESS(CELL("row",B23)+#REF!,CELL("col",'Work Area'!B23),1)</f>
        <v>#REF!</v>
      </c>
      <c r="E18">
        <v>1</v>
      </c>
      <c r="F18" t="e">
        <f>IF(E18&gt;=#REF!,0,((#REF!/#REF!)^'Work Area'!E18)/FACT(E18))</f>
        <v>#REF!</v>
      </c>
      <c r="H18">
        <v>1</v>
      </c>
      <c r="I18" t="e">
        <f>IF(H18&gt;#REF!,0,(FACT(#REF!)/FACT(#REF!-'Work Area'!H18))*(#REF!/#REF!)^'Work Area'!H18)</f>
        <v>#REF!</v>
      </c>
    </row>
    <row r="19" spans="1:9" x14ac:dyDescent="0.2">
      <c r="A19" s="2"/>
      <c r="B19" t="e">
        <f ca="1">CELL("address",B23)&amp;":"&amp;ADDRESS(CELL("row",B23)+#REF!-1,CELL("col",'Work Area'!B23),1)</f>
        <v>#REF!</v>
      </c>
      <c r="E19">
        <v>2</v>
      </c>
      <c r="F19" t="e">
        <f>IF(E19&gt;=#REF!,0,((#REF!/#REF!)^'Work Area'!E19)/FACT(E19))</f>
        <v>#REF!</v>
      </c>
      <c r="H19">
        <v>2</v>
      </c>
      <c r="I19" t="e">
        <f>IF(H19&gt;#REF!,0,(FACT(#REF!)/FACT(#REF!-'Work Area'!H19))*(#REF!/#REF!)^'Work Area'!H19)</f>
        <v>#REF!</v>
      </c>
    </row>
    <row r="20" spans="1:9" x14ac:dyDescent="0.2">
      <c r="A20" s="2"/>
      <c r="B20" t="e">
        <f ca="1">CELL("address",B23)&amp;":"&amp;ADDRESS(CELL("row",B23)+#REF!,CELL("col",'Work Area'!B23),1)</f>
        <v>#REF!</v>
      </c>
      <c r="E20">
        <v>3</v>
      </c>
      <c r="F20" t="e">
        <f>IF(E20&gt;=#REF!,0,((#REF!/#REF!)^'Work Area'!E20)/FACT(E20))</f>
        <v>#REF!</v>
      </c>
      <c r="H20">
        <v>3</v>
      </c>
      <c r="I20" t="e">
        <f>IF(H20&gt;#REF!,0,(FACT(#REF!)/FACT(#REF!-'Work Area'!H20))*(#REF!/#REF!)^'Work Area'!H20)</f>
        <v>#REF!</v>
      </c>
    </row>
    <row r="21" spans="1:9" x14ac:dyDescent="0.2">
      <c r="A21" s="2"/>
      <c r="B21" t="e">
        <f ca="1">CHOOSE(list_choice,INDIRECT(B18),SUM(INDIRECT(B19)),SUM(INDIRECT(B20)),1-SUM(INDIRECT(B19)),1-SUM(INDIRECT(B20)))</f>
        <v>#REF!</v>
      </c>
      <c r="E21">
        <v>4</v>
      </c>
      <c r="F21" t="e">
        <f>IF(E21&gt;=#REF!,0,((#REF!/#REF!)^'Work Area'!E21)/FACT(E21))</f>
        <v>#REF!</v>
      </c>
      <c r="H21">
        <v>4</v>
      </c>
      <c r="I21" t="e">
        <f>IF(H21&gt;#REF!,0,(FACT(#REF!)/FACT(#REF!-'Work Area'!H21))*(#REF!/#REF!)^'Work Area'!H21)</f>
        <v>#REF!</v>
      </c>
    </row>
    <row r="22" spans="1:9" x14ac:dyDescent="0.2">
      <c r="A22" s="2"/>
      <c r="E22">
        <v>5</v>
      </c>
      <c r="F22" t="e">
        <f>IF(E22&gt;=#REF!,0,((#REF!/#REF!)^'Work Area'!E22)/FACT(E22))</f>
        <v>#REF!</v>
      </c>
      <c r="H22">
        <v>5</v>
      </c>
      <c r="I22" t="e">
        <f>IF(H22&gt;#REF!,0,(FACT(#REF!)/FACT(#REF!-'Work Area'!H22))*(#REF!/#REF!)^'Work Area'!H22)</f>
        <v>#REF!</v>
      </c>
    </row>
    <row r="23" spans="1:9" x14ac:dyDescent="0.2">
      <c r="A23" s="2">
        <v>0</v>
      </c>
      <c r="B23" t="e">
        <f t="shared" ref="B23:B43" si="0">(1-B$7)*B$7^A23</f>
        <v>#REF!</v>
      </c>
      <c r="E23">
        <v>6</v>
      </c>
      <c r="F23" t="e">
        <f>IF(E23&gt;=#REF!,0,((#REF!/#REF!)^'Work Area'!E23)/FACT(E23))</f>
        <v>#REF!</v>
      </c>
      <c r="H23">
        <v>6</v>
      </c>
      <c r="I23" t="e">
        <f>IF(H23&gt;#REF!,0,(FACT(#REF!)/FACT(#REF!-'Work Area'!H23))*(#REF!/#REF!)^'Work Area'!H23)</f>
        <v>#REF!</v>
      </c>
    </row>
    <row r="24" spans="1:9" x14ac:dyDescent="0.2">
      <c r="A24" s="2">
        <v>1</v>
      </c>
      <c r="B24" t="e">
        <f t="shared" si="0"/>
        <v>#REF!</v>
      </c>
      <c r="E24">
        <v>7</v>
      </c>
      <c r="F24" t="e">
        <f>IF(E24&gt;=#REF!,0,((#REF!/#REF!)^'Work Area'!E24)/FACT(E24))</f>
        <v>#REF!</v>
      </c>
      <c r="H24">
        <v>7</v>
      </c>
      <c r="I24" t="e">
        <f>IF(H24&gt;#REF!,0,(FACT(#REF!)/FACT(#REF!-'Work Area'!H24))*(#REF!/#REF!)^'Work Area'!H24)</f>
        <v>#REF!</v>
      </c>
    </row>
    <row r="25" spans="1:9" x14ac:dyDescent="0.2">
      <c r="A25" s="2">
        <v>2</v>
      </c>
      <c r="B25" t="e">
        <f t="shared" si="0"/>
        <v>#REF!</v>
      </c>
      <c r="E25">
        <v>8</v>
      </c>
      <c r="F25" t="e">
        <f>IF(E25&gt;=#REF!,0,((#REF!/#REF!)^'Work Area'!E25)/FACT(E25))</f>
        <v>#REF!</v>
      </c>
      <c r="H25">
        <v>8</v>
      </c>
      <c r="I25" t="e">
        <f>IF(H25&gt;#REF!,0,(FACT(#REF!)/FACT(#REF!-'Work Area'!H25))*(#REF!/#REF!)^'Work Area'!H25)</f>
        <v>#REF!</v>
      </c>
    </row>
    <row r="26" spans="1:9" x14ac:dyDescent="0.2">
      <c r="A26" s="2">
        <v>3</v>
      </c>
      <c r="B26" t="e">
        <f t="shared" si="0"/>
        <v>#REF!</v>
      </c>
      <c r="E26">
        <v>9</v>
      </c>
      <c r="F26" t="e">
        <f>IF(E26&gt;=#REF!,0,((#REF!/#REF!)^'Work Area'!E26)/FACT(E26))</f>
        <v>#REF!</v>
      </c>
      <c r="H26">
        <v>9</v>
      </c>
      <c r="I26" t="e">
        <f>IF(H26&gt;#REF!,0,(FACT(#REF!)/FACT(#REF!-'Work Area'!H26))*(#REF!/#REF!)^'Work Area'!H26)</f>
        <v>#REF!</v>
      </c>
    </row>
    <row r="27" spans="1:9" x14ac:dyDescent="0.2">
      <c r="A27" s="2">
        <v>4</v>
      </c>
      <c r="B27" t="e">
        <f t="shared" si="0"/>
        <v>#REF!</v>
      </c>
      <c r="H27">
        <v>10</v>
      </c>
      <c r="I27" t="e">
        <f>IF(H27&gt;#REF!,0,(FACT(#REF!)/FACT(#REF!-'Work Area'!H27))*(#REF!/#REF!)^'Work Area'!H27)</f>
        <v>#REF!</v>
      </c>
    </row>
    <row r="28" spans="1:9" x14ac:dyDescent="0.2">
      <c r="A28" s="2">
        <v>5</v>
      </c>
      <c r="B28" t="e">
        <f t="shared" si="0"/>
        <v>#REF!</v>
      </c>
      <c r="H28">
        <v>11</v>
      </c>
      <c r="I28" t="e">
        <f>IF(H28&gt;#REF!,0,(FACT(#REF!)/FACT(#REF!-'Work Area'!H28))*(#REF!/#REF!)^'Work Area'!H28)</f>
        <v>#REF!</v>
      </c>
    </row>
    <row r="29" spans="1:9" ht="14.25" x14ac:dyDescent="0.2">
      <c r="A29" s="2">
        <v>6</v>
      </c>
      <c r="B29" t="e">
        <f t="shared" si="0"/>
        <v>#REF!</v>
      </c>
      <c r="F29" s="3" t="s">
        <v>17</v>
      </c>
      <c r="H29">
        <v>12</v>
      </c>
      <c r="I29" t="e">
        <f>IF(H29&gt;#REF!,0,(FACT(#REF!)/FACT(#REF!-'Work Area'!H29))*(#REF!/#REF!)^'Work Area'!H29)</f>
        <v>#REF!</v>
      </c>
    </row>
    <row r="30" spans="1:9" x14ac:dyDescent="0.2">
      <c r="A30" s="2">
        <v>7</v>
      </c>
      <c r="B30" t="e">
        <f t="shared" si="0"/>
        <v>#REF!</v>
      </c>
      <c r="F30" t="e">
        <f>((#REF!/#REF!)^#REF!)/FACT(#REF!)</f>
        <v>#REF!</v>
      </c>
      <c r="H30">
        <v>13</v>
      </c>
      <c r="I30" t="e">
        <f>IF(H30&gt;#REF!,0,(FACT(#REF!)/FACT(#REF!-'Work Area'!H30))*(#REF!/#REF!)^'Work Area'!H30)</f>
        <v>#REF!</v>
      </c>
    </row>
    <row r="31" spans="1:9" x14ac:dyDescent="0.2">
      <c r="A31" s="2">
        <v>8</v>
      </c>
      <c r="B31" t="e">
        <f t="shared" si="0"/>
        <v>#REF!</v>
      </c>
      <c r="H31">
        <v>14</v>
      </c>
      <c r="I31" t="e">
        <f>IF(H31&gt;#REF!,0,(FACT(#REF!)/FACT(#REF!-'Work Area'!H31))*(#REF!/#REF!)^'Work Area'!H31)</f>
        <v>#REF!</v>
      </c>
    </row>
    <row r="32" spans="1:9" x14ac:dyDescent="0.2">
      <c r="A32" s="2">
        <v>9</v>
      </c>
      <c r="B32" t="e">
        <f t="shared" si="0"/>
        <v>#REF!</v>
      </c>
      <c r="H32">
        <v>15</v>
      </c>
      <c r="I32" t="e">
        <f>IF(H32&gt;#REF!,0,(FACT(#REF!)/FACT(#REF!-'Work Area'!H32))*(#REF!/#REF!)^'Work Area'!H32)</f>
        <v>#REF!</v>
      </c>
    </row>
    <row r="33" spans="1:9" x14ac:dyDescent="0.2">
      <c r="A33" s="2">
        <v>10</v>
      </c>
      <c r="B33" t="e">
        <f t="shared" si="0"/>
        <v>#REF!</v>
      </c>
      <c r="H33">
        <v>16</v>
      </c>
      <c r="I33" t="e">
        <f>IF(H33&gt;#REF!,0,(FACT(#REF!)/FACT(#REF!-'Work Area'!H33))*(#REF!/#REF!)^'Work Area'!H33)</f>
        <v>#REF!</v>
      </c>
    </row>
    <row r="34" spans="1:9" x14ac:dyDescent="0.2">
      <c r="A34" s="2">
        <v>11</v>
      </c>
      <c r="B34" t="e">
        <f t="shared" si="0"/>
        <v>#REF!</v>
      </c>
      <c r="F34" t="e">
        <f ca="1">ADDRESS(CELL("row",F39)+#REF!,CELL("col",'Work Area'!F39),1)</f>
        <v>#REF!</v>
      </c>
      <c r="H34">
        <v>17</v>
      </c>
      <c r="I34" t="e">
        <f>IF(H34&gt;#REF!,0,(FACT(#REF!)/FACT(#REF!-'Work Area'!H34))*(#REF!/#REF!)^'Work Area'!H34)</f>
        <v>#REF!</v>
      </c>
    </row>
    <row r="35" spans="1:9" x14ac:dyDescent="0.2">
      <c r="A35" s="2">
        <v>12</v>
      </c>
      <c r="B35" t="e">
        <f t="shared" si="0"/>
        <v>#REF!</v>
      </c>
      <c r="F35" t="e">
        <f ca="1">CELL("address",F39)&amp;":"&amp;ADDRESS(CELL("row",F39)+#REF!-1,CELL("col",'Work Area'!F39),1)</f>
        <v>#REF!</v>
      </c>
      <c r="H35">
        <v>18</v>
      </c>
      <c r="I35" t="e">
        <f>IF(H35&gt;#REF!,0,(FACT(#REF!)/FACT(#REF!-'Work Area'!H35))*(#REF!/#REF!)^'Work Area'!H35)</f>
        <v>#REF!</v>
      </c>
    </row>
    <row r="36" spans="1:9" x14ac:dyDescent="0.2">
      <c r="A36" s="2">
        <v>13</v>
      </c>
      <c r="B36" t="e">
        <f t="shared" si="0"/>
        <v>#REF!</v>
      </c>
      <c r="F36" t="e">
        <f ca="1">CELL("address",F39)&amp;":"&amp;ADDRESS(CELL("row",F39)+#REF!,CELL("col",'Work Area'!F39),1)</f>
        <v>#REF!</v>
      </c>
      <c r="H36">
        <v>19</v>
      </c>
      <c r="I36" t="e">
        <f>IF(H36&gt;#REF!,0,(FACT(#REF!)/FACT(#REF!-'Work Area'!H36))*(#REF!/#REF!)^'Work Area'!H36)</f>
        <v>#REF!</v>
      </c>
    </row>
    <row r="37" spans="1:9" x14ac:dyDescent="0.2">
      <c r="A37" s="2">
        <v>14</v>
      </c>
      <c r="B37" t="e">
        <f t="shared" si="0"/>
        <v>#REF!</v>
      </c>
      <c r="F37" t="e">
        <f ca="1">CHOOSE(list_choice,INDIRECT(F34),SUM(INDIRECT(F35)),SUM(INDIRECT(F36)),1-SUM(INDIRECT(F35)),1-SUM(INDIRECT(F36)))</f>
        <v>#REF!</v>
      </c>
      <c r="H37">
        <v>20</v>
      </c>
      <c r="I37" t="e">
        <f>IF(H37&gt;#REF!,0,(FACT(#REF!)/FACT(#REF!-'Work Area'!H37))*(#REF!/#REF!)^'Work Area'!H37)</f>
        <v>#REF!</v>
      </c>
    </row>
    <row r="38" spans="1:9" x14ac:dyDescent="0.2">
      <c r="A38" s="2">
        <v>15</v>
      </c>
      <c r="B38" t="e">
        <f t="shared" si="0"/>
        <v>#REF!</v>
      </c>
      <c r="H38">
        <v>21</v>
      </c>
      <c r="I38" t="e">
        <f>IF(H38&gt;#REF!,0,(FACT(#REF!)/FACT(#REF!-'Work Area'!H38))*(#REF!/#REF!)^'Work Area'!H38)</f>
        <v>#REF!</v>
      </c>
    </row>
    <row r="39" spans="1:9" x14ac:dyDescent="0.2">
      <c r="A39" s="2">
        <v>16</v>
      </c>
      <c r="B39" t="e">
        <f t="shared" si="0"/>
        <v>#REF!</v>
      </c>
      <c r="E39" s="2">
        <v>0</v>
      </c>
      <c r="F39" t="e">
        <f>IF(E39&gt;#REF!,(((#REF!/#REF!)^E39)/(FACT(#REF!)*#REF!^(E39-#REF!))*F$8),(((#REF!/#REF!)^E39)/FACT(E39))*F$8)</f>
        <v>#REF!</v>
      </c>
      <c r="H39">
        <v>22</v>
      </c>
      <c r="I39" t="e">
        <f>IF(H39&gt;#REF!,0,(FACT(#REF!)/FACT(#REF!-'Work Area'!H39))*(#REF!/#REF!)^'Work Area'!H39)</f>
        <v>#REF!</v>
      </c>
    </row>
    <row r="40" spans="1:9" x14ac:dyDescent="0.2">
      <c r="A40" s="2">
        <v>17</v>
      </c>
      <c r="B40" t="e">
        <f t="shared" si="0"/>
        <v>#REF!</v>
      </c>
      <c r="E40" s="2">
        <v>1</v>
      </c>
      <c r="F40" t="e">
        <f>IF(E40&gt;#REF!,(((#REF!/#REF!)^E40)/(FACT(#REF!)*#REF!^(E40-#REF!))*F$8),(((#REF!/#REF!)^E40)/FACT(E40))*F$8)</f>
        <v>#REF!</v>
      </c>
      <c r="H40">
        <v>23</v>
      </c>
      <c r="I40" t="e">
        <f>IF(H40&gt;#REF!,0,(FACT(#REF!)/FACT(#REF!-'Work Area'!H40))*(#REF!/#REF!)^'Work Area'!H40)</f>
        <v>#REF!</v>
      </c>
    </row>
    <row r="41" spans="1:9" x14ac:dyDescent="0.2">
      <c r="A41" s="2">
        <v>18</v>
      </c>
      <c r="B41" t="e">
        <f t="shared" si="0"/>
        <v>#REF!</v>
      </c>
      <c r="E41" s="2">
        <v>2</v>
      </c>
      <c r="F41" t="e">
        <f>IF(E41&gt;#REF!,(((#REF!/#REF!)^E41)/(FACT(#REF!)*#REF!^(E41-#REF!))*F$8),(((#REF!/#REF!)^E41)/FACT(E41))*F$8)</f>
        <v>#REF!</v>
      </c>
      <c r="H41">
        <v>24</v>
      </c>
      <c r="I41" t="e">
        <f>IF(H41&gt;#REF!,0,(FACT(#REF!)/FACT(#REF!-'Work Area'!H41))*(#REF!/#REF!)^'Work Area'!H41)</f>
        <v>#REF!</v>
      </c>
    </row>
    <row r="42" spans="1:9" x14ac:dyDescent="0.2">
      <c r="A42" s="2">
        <v>19</v>
      </c>
      <c r="B42" t="e">
        <f t="shared" si="0"/>
        <v>#REF!</v>
      </c>
      <c r="E42" s="2">
        <v>3</v>
      </c>
      <c r="F42" t="e">
        <f>IF(E42&gt;#REF!,(((#REF!/#REF!)^E42)/(FACT(#REF!)*#REF!^(E42-#REF!))*F$8),(((#REF!/#REF!)^E42)/FACT(E42))*F$8)</f>
        <v>#REF!</v>
      </c>
      <c r="H42">
        <v>25</v>
      </c>
      <c r="I42" t="e">
        <f>IF(H42&gt;#REF!,0,(FACT(#REF!)/FACT(#REF!-'Work Area'!H42))*(#REF!/#REF!)^'Work Area'!H42)</f>
        <v>#REF!</v>
      </c>
    </row>
    <row r="43" spans="1:9" x14ac:dyDescent="0.2">
      <c r="A43" s="2">
        <v>20</v>
      </c>
      <c r="B43" t="e">
        <f t="shared" si="0"/>
        <v>#REF!</v>
      </c>
      <c r="E43" s="2">
        <v>4</v>
      </c>
      <c r="F43" t="e">
        <f>IF(E43&gt;#REF!,(((#REF!/#REF!)^E43)/(FACT(#REF!)*#REF!^(E43-#REF!))*F$8),(((#REF!/#REF!)^E43)/FACT(E43))*F$8)</f>
        <v>#REF!</v>
      </c>
      <c r="H43">
        <v>26</v>
      </c>
      <c r="I43" t="e">
        <f>IF(H43&gt;#REF!,0,(FACT(#REF!)/FACT(#REF!-'Work Area'!H43))*(#REF!/#REF!)^'Work Area'!H43)</f>
        <v>#REF!</v>
      </c>
    </row>
    <row r="44" spans="1:9" x14ac:dyDescent="0.2">
      <c r="E44" s="2">
        <v>5</v>
      </c>
      <c r="F44" t="e">
        <f>IF(E44&gt;#REF!,(((#REF!/#REF!)^E44)/(FACT(#REF!)*#REF!^(E44-#REF!))*F$8),(((#REF!/#REF!)^E44)/FACT(E44))*F$8)</f>
        <v>#REF!</v>
      </c>
      <c r="H44">
        <v>27</v>
      </c>
      <c r="I44" t="e">
        <f>IF(H44&gt;#REF!,0,(FACT(#REF!)/FACT(#REF!-'Work Area'!H44))*(#REF!/#REF!)^'Work Area'!H44)</f>
        <v>#REF!</v>
      </c>
    </row>
    <row r="45" spans="1:9" x14ac:dyDescent="0.2">
      <c r="E45" s="2">
        <v>6</v>
      </c>
      <c r="F45" t="e">
        <f>IF(E45&gt;#REF!,(((#REF!/#REF!)^E45)/(FACT(#REF!)*#REF!^(E45-#REF!))*F$8),(((#REF!/#REF!)^E45)/FACT(E45))*F$8)</f>
        <v>#REF!</v>
      </c>
      <c r="H45">
        <v>28</v>
      </c>
      <c r="I45" t="e">
        <f>IF(H45&gt;#REF!,0,(FACT(#REF!)/FACT(#REF!-'Work Area'!H45))*(#REF!/#REF!)^'Work Area'!H45)</f>
        <v>#REF!</v>
      </c>
    </row>
    <row r="46" spans="1:9" x14ac:dyDescent="0.2">
      <c r="E46" s="2">
        <v>7</v>
      </c>
      <c r="F46" t="e">
        <f>IF(E46&gt;#REF!,(((#REF!/#REF!)^E46)/(FACT(#REF!)*#REF!^(E46-#REF!))*F$8),(((#REF!/#REF!)^E46)/FACT(E46))*F$8)</f>
        <v>#REF!</v>
      </c>
      <c r="H46">
        <v>29</v>
      </c>
      <c r="I46" t="e">
        <f>IF(H46&gt;#REF!,0,(FACT(#REF!)/FACT(#REF!-'Work Area'!H46))*(#REF!/#REF!)^'Work Area'!H46)</f>
        <v>#REF!</v>
      </c>
    </row>
    <row r="47" spans="1:9" x14ac:dyDescent="0.2">
      <c r="E47" s="2">
        <v>8</v>
      </c>
      <c r="F47" t="e">
        <f>IF(E47&gt;#REF!,(((#REF!/#REF!)^E47)/(FACT(#REF!)*#REF!^(E47-#REF!))*F$8),(((#REF!/#REF!)^E47)/FACT(E47))*F$8)</f>
        <v>#REF!</v>
      </c>
      <c r="H47">
        <v>30</v>
      </c>
      <c r="I47" t="e">
        <f>IF(H47&gt;#REF!,0,(FACT(#REF!)/FACT(#REF!-'Work Area'!H47))*(#REF!/#REF!)^'Work Area'!H47)</f>
        <v>#REF!</v>
      </c>
    </row>
    <row r="48" spans="1:9" x14ac:dyDescent="0.2">
      <c r="E48" s="2">
        <v>9</v>
      </c>
      <c r="F48" t="e">
        <f>IF(E48&gt;#REF!,(((#REF!/#REF!)^E48)/(FACT(#REF!)*#REF!^(E48-#REF!))*F$8),(((#REF!/#REF!)^E48)/FACT(E48))*F$8)</f>
        <v>#REF!</v>
      </c>
    </row>
    <row r="49" spans="5:6" x14ac:dyDescent="0.2">
      <c r="E49" s="2">
        <v>10</v>
      </c>
      <c r="F49" t="e">
        <f>IF(E49&gt;#REF!,(((#REF!/#REF!)^E49)/(FACT(#REF!)*#REF!^(E49-#REF!))*F$8),(((#REF!/#REF!)^E49)/FACT(E49))*F$8)</f>
        <v>#REF!</v>
      </c>
    </row>
    <row r="50" spans="5:6" x14ac:dyDescent="0.2">
      <c r="E50" s="2">
        <v>11</v>
      </c>
      <c r="F50" t="e">
        <f>IF(E50&gt;#REF!,(((#REF!/#REF!)^E50)/(FACT(#REF!)*#REF!^(E50-#REF!))*F$8),(((#REF!/#REF!)^E50)/FACT(E50))*F$8)</f>
        <v>#REF!</v>
      </c>
    </row>
    <row r="51" spans="5:6" x14ac:dyDescent="0.2">
      <c r="E51" s="2">
        <v>12</v>
      </c>
      <c r="F51" t="e">
        <f>IF(E51&gt;#REF!,(((#REF!/#REF!)^E51)/(FACT(#REF!)*#REF!^(E51-#REF!))*F$8),(((#REF!/#REF!)^E51)/FACT(E51))*F$8)</f>
        <v>#REF!</v>
      </c>
    </row>
    <row r="52" spans="5:6" x14ac:dyDescent="0.2">
      <c r="E52" s="2">
        <v>13</v>
      </c>
      <c r="F52" t="e">
        <f>IF(E52&gt;#REF!,(((#REF!/#REF!)^E52)/(FACT(#REF!)*#REF!^(E52-#REF!))*F$8),(((#REF!/#REF!)^E52)/FACT(E52))*F$8)</f>
        <v>#REF!</v>
      </c>
    </row>
    <row r="53" spans="5:6" x14ac:dyDescent="0.2">
      <c r="E53" s="2">
        <v>14</v>
      </c>
      <c r="F53" t="e">
        <f>IF(E53&gt;#REF!,(((#REF!/#REF!)^E53)/(FACT(#REF!)*#REF!^(E53-#REF!))*F$8),(((#REF!/#REF!)^E53)/FACT(E53))*F$8)</f>
        <v>#REF!</v>
      </c>
    </row>
    <row r="54" spans="5:6" x14ac:dyDescent="0.2">
      <c r="E54" s="2">
        <v>15</v>
      </c>
      <c r="F54" t="e">
        <f>IF(E54&gt;#REF!,(((#REF!/#REF!)^E54)/(FACT(#REF!)*#REF!^(E54-#REF!))*F$8),(((#REF!/#REF!)^E54)/FACT(E54))*F$8)</f>
        <v>#REF!</v>
      </c>
    </row>
    <row r="55" spans="5:6" x14ac:dyDescent="0.2">
      <c r="E55" s="2">
        <v>16</v>
      </c>
      <c r="F55" t="e">
        <f>IF(E55&gt;#REF!,(((#REF!/#REF!)^E55)/(FACT(#REF!)*#REF!^(E55-#REF!))*F$8),(((#REF!/#REF!)^E55)/FACT(E55))*F$8)</f>
        <v>#REF!</v>
      </c>
    </row>
    <row r="56" spans="5:6" x14ac:dyDescent="0.2">
      <c r="E56" s="2">
        <v>17</v>
      </c>
      <c r="F56" t="e">
        <f>IF(E56&gt;#REF!,(((#REF!/#REF!)^E56)/(FACT(#REF!)*#REF!^(E56-#REF!))*F$8),(((#REF!/#REF!)^E56)/FACT(E56))*F$8)</f>
        <v>#REF!</v>
      </c>
    </row>
    <row r="57" spans="5:6" x14ac:dyDescent="0.2">
      <c r="E57" s="2">
        <v>18</v>
      </c>
      <c r="F57" t="e">
        <f>IF(E57&gt;#REF!,(((#REF!/#REF!)^E57)/(FACT(#REF!)*#REF!^(E57-#REF!))*F$8),(((#REF!/#REF!)^E57)/FACT(E57))*F$8)</f>
        <v>#REF!</v>
      </c>
    </row>
    <row r="58" spans="5:6" x14ac:dyDescent="0.2">
      <c r="E58" s="2">
        <v>19</v>
      </c>
      <c r="F58" t="e">
        <f>IF(E58&gt;#REF!,(((#REF!/#REF!)^E58)/(FACT(#REF!)*#REF!^(E58-#REF!))*F$8),(((#REF!/#REF!)^E58)/FACT(E58))*F$8)</f>
        <v>#REF!</v>
      </c>
    </row>
    <row r="59" spans="5:6" x14ac:dyDescent="0.2">
      <c r="E59" s="2">
        <v>20</v>
      </c>
      <c r="F59" t="e">
        <f>IF(E59&gt;#REF!,(((#REF!/#REF!)^E59)/(FACT(#REF!)*#REF!^(E59-#REF!))*F$8),(((#REF!/#REF!)^E59)/FACT(E59))*F$8)</f>
        <v>#REF!</v>
      </c>
    </row>
  </sheetData>
  <phoneticPr fontId="0" type="noConversion"/>
  <pageMargins left="0.75" right="0.75" top="1" bottom="1" header="0.5" footer="0.5"/>
  <pageSetup orientation="portrait" r:id="rId1"/>
  <headerFooter alignWithMargins="0">
    <oddFooter>&amp;L&amp;BKMT Software, Inc. Confidential&amp;B&amp;C&amp;A&amp;RPage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O42"/>
  <sheetViews>
    <sheetView zoomScaleNormal="100" workbookViewId="0">
      <pane xSplit="1" topLeftCell="B1" activePane="topRight" state="frozen"/>
      <selection pane="topRight"/>
    </sheetView>
  </sheetViews>
  <sheetFormatPr defaultRowHeight="12.75" x14ac:dyDescent="0.2"/>
  <cols>
    <col min="1" max="1" width="18.5703125" customWidth="1"/>
    <col min="2" max="4" width="10.42578125" bestFit="1" customWidth="1"/>
    <col min="5" max="5" width="3" bestFit="1" customWidth="1"/>
    <col min="6" max="6" width="10.42578125" bestFit="1" customWidth="1"/>
    <col min="7" max="7" width="3" bestFit="1" customWidth="1"/>
    <col min="8" max="8" width="10.42578125" bestFit="1" customWidth="1"/>
    <col min="9" max="9" width="3" bestFit="1" customWidth="1"/>
    <col min="10" max="10" width="10.42578125" bestFit="1" customWidth="1"/>
    <col min="11" max="11" width="3" bestFit="1" customWidth="1"/>
    <col min="12" max="12" width="10.42578125" bestFit="1" customWidth="1"/>
    <col min="13" max="13" width="3" bestFit="1" customWidth="1"/>
    <col min="14" max="14" width="17.5703125" bestFit="1" customWidth="1"/>
    <col min="15" max="15" width="3" bestFit="1" customWidth="1"/>
    <col min="16" max="16" width="17.5703125" bestFit="1" customWidth="1"/>
    <col min="17" max="17" width="3" bestFit="1" customWidth="1"/>
    <col min="18" max="18" width="10.42578125" bestFit="1" customWidth="1"/>
    <col min="19" max="19" width="3" customWidth="1"/>
    <col min="20" max="20" width="10.42578125" bestFit="1" customWidth="1"/>
    <col min="21" max="21" width="3" bestFit="1" customWidth="1"/>
    <col min="22" max="22" width="10.42578125" bestFit="1" customWidth="1"/>
    <col min="23" max="23" width="3" bestFit="1" customWidth="1"/>
    <col min="24" max="24" width="10.42578125" bestFit="1" customWidth="1"/>
    <col min="25" max="25" width="3" bestFit="1" customWidth="1"/>
    <col min="26" max="26" width="10.42578125" bestFit="1" customWidth="1"/>
    <col min="27" max="27" width="3" bestFit="1" customWidth="1"/>
    <col min="28" max="28" width="10.42578125" bestFit="1" customWidth="1"/>
    <col min="29" max="29" width="3" bestFit="1" customWidth="1"/>
    <col min="30" max="30" width="10.42578125" bestFit="1" customWidth="1"/>
    <col min="31" max="31" width="3" bestFit="1" customWidth="1"/>
    <col min="32" max="32" width="10.42578125" bestFit="1" customWidth="1"/>
    <col min="33" max="33" width="3" bestFit="1" customWidth="1"/>
    <col min="34" max="34" width="10.42578125" bestFit="1" customWidth="1"/>
    <col min="35" max="35" width="3" bestFit="1" customWidth="1"/>
    <col min="36" max="36" width="10.42578125" bestFit="1" customWidth="1"/>
    <col min="37" max="37" width="3" bestFit="1" customWidth="1"/>
    <col min="38" max="38" width="10.42578125" bestFit="1" customWidth="1"/>
    <col min="39" max="39" width="3" bestFit="1" customWidth="1"/>
    <col min="40" max="40" width="10.42578125" bestFit="1" customWidth="1"/>
    <col min="41" max="41" width="3" bestFit="1" customWidth="1"/>
    <col min="42" max="42" width="10.42578125" bestFit="1" customWidth="1"/>
    <col min="43" max="43" width="3" bestFit="1" customWidth="1"/>
    <col min="44" max="44" width="10.42578125" bestFit="1" customWidth="1"/>
    <col min="45" max="45" width="3" bestFit="1" customWidth="1"/>
    <col min="46" max="46" width="10.42578125" bestFit="1" customWidth="1"/>
    <col min="47" max="47" width="3" bestFit="1" customWidth="1"/>
    <col min="48" max="48" width="10.42578125" bestFit="1" customWidth="1"/>
    <col min="49" max="49" width="3" bestFit="1" customWidth="1"/>
    <col min="50" max="50" width="10.42578125" bestFit="1" customWidth="1"/>
    <col min="51" max="51" width="3" bestFit="1" customWidth="1"/>
    <col min="52" max="52" width="10.42578125" bestFit="1" customWidth="1"/>
    <col min="53" max="53" width="3" bestFit="1" customWidth="1"/>
    <col min="54" max="54" width="10.42578125" bestFit="1" customWidth="1"/>
    <col min="55" max="55" width="3" bestFit="1" customWidth="1"/>
    <col min="56" max="56" width="10.42578125" bestFit="1" customWidth="1"/>
    <col min="57" max="57" width="3" bestFit="1" customWidth="1"/>
    <col min="58" max="58" width="11.7109375" bestFit="1" customWidth="1"/>
    <col min="59" max="59" width="3" bestFit="1" customWidth="1"/>
    <col min="60" max="60" width="10.42578125" bestFit="1" customWidth="1"/>
    <col min="61" max="61" width="3" bestFit="1" customWidth="1"/>
    <col min="62" max="62" width="10.42578125" bestFit="1" customWidth="1"/>
    <col min="63" max="63" width="3" bestFit="1" customWidth="1"/>
    <col min="64" max="64" width="10.42578125" bestFit="1" customWidth="1"/>
    <col min="65" max="65" width="3" bestFit="1" customWidth="1"/>
    <col min="66" max="66" width="10.42578125" bestFit="1" customWidth="1"/>
    <col min="67" max="67" width="3" bestFit="1" customWidth="1"/>
    <col min="68" max="68" width="10.42578125" bestFit="1" customWidth="1"/>
    <col min="69" max="69" width="3" bestFit="1" customWidth="1"/>
    <col min="70" max="70" width="10.42578125" bestFit="1" customWidth="1"/>
    <col min="71" max="71" width="3" bestFit="1" customWidth="1"/>
    <col min="72" max="72" width="10.85546875" customWidth="1"/>
    <col min="73" max="73" width="3.140625" customWidth="1"/>
    <col min="74" max="74" width="12.42578125" customWidth="1"/>
    <col min="75" max="75" width="3.42578125" customWidth="1"/>
    <col min="76" max="76" width="13.28515625" customWidth="1"/>
    <col min="77" max="77" width="4.5703125" customWidth="1"/>
  </cols>
  <sheetData>
    <row r="1" spans="1:145" x14ac:dyDescent="0.2">
      <c r="B1" s="36" t="s">
        <v>54</v>
      </c>
      <c r="C1" s="36"/>
      <c r="D1" s="36" t="s">
        <v>55</v>
      </c>
      <c r="E1" s="36"/>
      <c r="F1" s="36" t="s">
        <v>56</v>
      </c>
      <c r="G1" s="36"/>
      <c r="H1" s="36" t="s">
        <v>57</v>
      </c>
      <c r="J1" s="36" t="s">
        <v>58</v>
      </c>
      <c r="K1" s="36"/>
      <c r="L1" s="36" t="s">
        <v>59</v>
      </c>
      <c r="M1" s="36"/>
      <c r="N1" s="36" t="s">
        <v>60</v>
      </c>
      <c r="O1" s="36"/>
      <c r="P1" s="36" t="s">
        <v>60</v>
      </c>
      <c r="Q1" s="36"/>
      <c r="R1" s="36" t="s">
        <v>61</v>
      </c>
      <c r="S1" s="36"/>
      <c r="T1" s="36" t="s">
        <v>62</v>
      </c>
      <c r="U1" s="36"/>
      <c r="V1" s="36" t="s">
        <v>53</v>
      </c>
      <c r="W1" s="36"/>
      <c r="X1" s="36" t="s">
        <v>63</v>
      </c>
      <c r="Y1" s="36"/>
      <c r="Z1" s="36" t="s">
        <v>64</v>
      </c>
      <c r="AA1" s="36"/>
      <c r="AB1" s="36" t="s">
        <v>65</v>
      </c>
      <c r="AC1" s="36"/>
      <c r="AD1" s="36" t="s">
        <v>66</v>
      </c>
      <c r="AE1" s="36"/>
      <c r="AF1" s="36" t="s">
        <v>67</v>
      </c>
      <c r="AG1" s="36"/>
      <c r="AH1" s="36" t="s">
        <v>68</v>
      </c>
      <c r="AI1" s="36"/>
      <c r="AJ1" s="36" t="s">
        <v>69</v>
      </c>
      <c r="AK1" s="36"/>
      <c r="AL1" s="36" t="s">
        <v>70</v>
      </c>
      <c r="AM1" s="36"/>
      <c r="AN1" s="36" t="s">
        <v>71</v>
      </c>
      <c r="AO1" s="36"/>
      <c r="AP1" s="36" t="s">
        <v>72</v>
      </c>
      <c r="AQ1" s="36"/>
      <c r="AR1" s="36" t="s">
        <v>73</v>
      </c>
      <c r="AS1" s="36"/>
      <c r="AT1" s="36" t="s">
        <v>74</v>
      </c>
      <c r="AU1" s="36"/>
      <c r="AV1" s="36" t="s">
        <v>75</v>
      </c>
      <c r="AW1" s="36"/>
      <c r="AX1" s="36" t="s">
        <v>76</v>
      </c>
      <c r="AY1" s="36"/>
      <c r="AZ1" s="36" t="s">
        <v>45</v>
      </c>
      <c r="BA1" s="35"/>
      <c r="BB1" s="35"/>
      <c r="BC1" s="35"/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V1" s="25"/>
      <c r="BW1" s="25"/>
      <c r="BX1" s="26"/>
      <c r="BY1" s="26"/>
      <c r="BZ1" s="25"/>
      <c r="CA1" s="25"/>
      <c r="CB1" s="26"/>
      <c r="CC1" s="26"/>
      <c r="CD1" s="25"/>
      <c r="CE1" s="25"/>
      <c r="CF1" s="26"/>
      <c r="CG1" s="26"/>
      <c r="CH1" s="25"/>
      <c r="CI1" s="25"/>
      <c r="CJ1" s="26"/>
      <c r="CK1" s="26"/>
      <c r="CL1" s="25"/>
      <c r="CM1" s="25"/>
      <c r="CN1" s="26"/>
      <c r="CO1" s="26"/>
      <c r="CP1" s="25"/>
      <c r="CQ1" s="25"/>
      <c r="CR1" s="26"/>
      <c r="CS1" s="26"/>
      <c r="CT1" s="25"/>
      <c r="CU1" s="17"/>
    </row>
    <row r="2" spans="1:145" x14ac:dyDescent="0.2">
      <c r="B2" s="36" t="s">
        <v>77</v>
      </c>
      <c r="C2" s="36"/>
      <c r="D2" s="36" t="s">
        <v>78</v>
      </c>
      <c r="E2" s="36"/>
      <c r="F2" s="36" t="s">
        <v>79</v>
      </c>
      <c r="G2" s="36"/>
      <c r="H2" s="36" t="s">
        <v>80</v>
      </c>
      <c r="J2" s="36" t="s">
        <v>81</v>
      </c>
      <c r="K2" s="36"/>
      <c r="L2" s="36" t="s">
        <v>82</v>
      </c>
      <c r="M2" s="36"/>
      <c r="N2" s="36" t="s">
        <v>83</v>
      </c>
      <c r="O2" s="36"/>
      <c r="P2" s="36" t="s">
        <v>84</v>
      </c>
      <c r="Q2" s="36"/>
      <c r="R2" s="36" t="s">
        <v>85</v>
      </c>
      <c r="S2" s="36"/>
      <c r="T2" s="36" t="s">
        <v>86</v>
      </c>
      <c r="U2" s="36"/>
      <c r="V2" s="36" t="s">
        <v>87</v>
      </c>
      <c r="W2" s="36"/>
      <c r="X2" s="36" t="s">
        <v>88</v>
      </c>
      <c r="Y2" s="36"/>
      <c r="Z2" s="36" t="s">
        <v>89</v>
      </c>
      <c r="AA2" s="36"/>
      <c r="AB2" s="36" t="s">
        <v>90</v>
      </c>
      <c r="AC2" s="36"/>
      <c r="AD2" s="36" t="s">
        <v>91</v>
      </c>
      <c r="AE2" s="36"/>
      <c r="AF2" s="36" t="s">
        <v>92</v>
      </c>
      <c r="AG2" s="36"/>
      <c r="AH2" s="36" t="s">
        <v>93</v>
      </c>
      <c r="AI2" s="36"/>
      <c r="AJ2" s="36" t="s">
        <v>94</v>
      </c>
      <c r="AK2" s="36"/>
      <c r="AL2" s="36" t="s">
        <v>95</v>
      </c>
      <c r="AM2" s="36"/>
      <c r="AN2" s="36" t="s">
        <v>96</v>
      </c>
      <c r="AO2" s="36"/>
      <c r="AP2" s="36" t="s">
        <v>97</v>
      </c>
      <c r="AQ2" s="36"/>
      <c r="AR2" s="36" t="s">
        <v>98</v>
      </c>
      <c r="AS2" s="36"/>
      <c r="AT2" s="36" t="s">
        <v>99</v>
      </c>
      <c r="AU2" s="36"/>
      <c r="AV2" s="36" t="s">
        <v>100</v>
      </c>
      <c r="AW2" s="36"/>
      <c r="AX2" s="36" t="s">
        <v>101</v>
      </c>
      <c r="AY2" s="36"/>
      <c r="AZ2" s="36" t="s">
        <v>102</v>
      </c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V2" s="25"/>
      <c r="BW2" s="25"/>
      <c r="BX2" s="26"/>
      <c r="BY2" s="26"/>
      <c r="BZ2" s="25"/>
      <c r="CA2" s="25"/>
      <c r="CB2" s="26"/>
      <c r="CC2" s="26"/>
      <c r="CD2" s="25"/>
      <c r="CE2" s="25"/>
      <c r="CF2" s="26"/>
      <c r="CG2" s="26"/>
      <c r="CH2" s="25"/>
      <c r="CI2" s="25"/>
      <c r="CJ2" s="26"/>
      <c r="CK2" s="26"/>
      <c r="CL2" s="25"/>
      <c r="CM2" s="25"/>
      <c r="CN2" s="26"/>
      <c r="CO2" s="26"/>
      <c r="CP2" s="25"/>
      <c r="CQ2" s="25"/>
      <c r="CR2" s="26"/>
      <c r="CS2" s="26"/>
      <c r="CT2" s="25"/>
      <c r="CU2" s="17"/>
    </row>
    <row r="3" spans="1:145" x14ac:dyDescent="0.2">
      <c r="B3" s="8" t="s">
        <v>21</v>
      </c>
      <c r="C3" s="9">
        <v>2</v>
      </c>
      <c r="D3" s="10" t="s">
        <v>21</v>
      </c>
      <c r="E3" s="11">
        <v>2</v>
      </c>
      <c r="F3" s="8" t="s">
        <v>21</v>
      </c>
      <c r="G3" s="9">
        <v>1</v>
      </c>
      <c r="H3" s="10" t="s">
        <v>21</v>
      </c>
      <c r="I3" s="11">
        <v>1</v>
      </c>
      <c r="J3" s="8" t="s">
        <v>21</v>
      </c>
      <c r="K3" s="9">
        <v>2</v>
      </c>
      <c r="L3" s="10" t="s">
        <v>21</v>
      </c>
      <c r="M3" s="11">
        <v>2</v>
      </c>
      <c r="N3" s="8" t="s">
        <v>21</v>
      </c>
      <c r="O3" s="9">
        <v>3</v>
      </c>
      <c r="P3" s="10" t="s">
        <v>21</v>
      </c>
      <c r="Q3" s="11">
        <v>3</v>
      </c>
      <c r="R3" s="8" t="s">
        <v>21</v>
      </c>
      <c r="S3" s="9">
        <v>1</v>
      </c>
      <c r="T3" s="10" t="s">
        <v>21</v>
      </c>
      <c r="U3" s="11">
        <v>3</v>
      </c>
      <c r="V3" s="8" t="s">
        <v>21</v>
      </c>
      <c r="W3" s="9">
        <v>1</v>
      </c>
      <c r="X3" s="10" t="s">
        <v>21</v>
      </c>
      <c r="Y3" s="11">
        <v>3</v>
      </c>
      <c r="Z3" s="8" t="s">
        <v>21</v>
      </c>
      <c r="AA3" s="9">
        <v>2</v>
      </c>
      <c r="AB3" s="10" t="s">
        <v>21</v>
      </c>
      <c r="AC3" s="11">
        <v>1</v>
      </c>
      <c r="AD3" s="8" t="s">
        <v>21</v>
      </c>
      <c r="AE3" s="9">
        <v>1</v>
      </c>
      <c r="AF3" s="10" t="s">
        <v>21</v>
      </c>
      <c r="AG3" s="11">
        <v>3</v>
      </c>
      <c r="AH3" s="8" t="s">
        <v>21</v>
      </c>
      <c r="AI3" s="9">
        <v>1</v>
      </c>
      <c r="AJ3" s="10" t="s">
        <v>21</v>
      </c>
      <c r="AK3" s="11">
        <v>2</v>
      </c>
      <c r="AL3" s="8" t="s">
        <v>21</v>
      </c>
      <c r="AM3" s="9">
        <v>1</v>
      </c>
      <c r="AN3" s="10" t="s">
        <v>21</v>
      </c>
      <c r="AO3" s="11">
        <v>2</v>
      </c>
      <c r="AP3" s="8" t="s">
        <v>21</v>
      </c>
      <c r="AQ3" s="9">
        <v>3</v>
      </c>
      <c r="AR3" s="10" t="s">
        <v>21</v>
      </c>
      <c r="AS3" s="11">
        <v>2</v>
      </c>
      <c r="AT3" s="8" t="s">
        <v>21</v>
      </c>
      <c r="AU3" s="9">
        <v>1</v>
      </c>
      <c r="AV3" s="10" t="s">
        <v>21</v>
      </c>
      <c r="AW3" s="11">
        <v>3</v>
      </c>
      <c r="AX3" s="8" t="s">
        <v>21</v>
      </c>
      <c r="AY3" s="9">
        <v>3</v>
      </c>
      <c r="AZ3" s="10" t="s">
        <v>21</v>
      </c>
      <c r="BA3" s="11">
        <v>3</v>
      </c>
      <c r="BB3" s="8" t="s">
        <v>21</v>
      </c>
      <c r="BC3" s="9">
        <v>3</v>
      </c>
      <c r="BD3" s="10" t="s">
        <v>21</v>
      </c>
      <c r="BE3" s="11">
        <v>1</v>
      </c>
      <c r="BF3" s="8" t="s">
        <v>21</v>
      </c>
      <c r="BG3" s="9">
        <v>1</v>
      </c>
      <c r="BH3" s="10" t="s">
        <v>21</v>
      </c>
      <c r="BI3" s="11">
        <v>3</v>
      </c>
      <c r="BJ3" s="8" t="s">
        <v>21</v>
      </c>
      <c r="BK3" s="9">
        <v>3</v>
      </c>
      <c r="BL3" s="10" t="s">
        <v>21</v>
      </c>
      <c r="BM3" s="11">
        <v>1</v>
      </c>
      <c r="BN3" s="8" t="s">
        <v>21</v>
      </c>
      <c r="BO3" s="9">
        <v>3</v>
      </c>
      <c r="BP3" s="10" t="s">
        <v>21</v>
      </c>
      <c r="BQ3" s="11">
        <v>1</v>
      </c>
      <c r="BR3" s="8" t="s">
        <v>21</v>
      </c>
      <c r="BS3" s="9">
        <v>2</v>
      </c>
      <c r="BT3" s="10" t="s">
        <v>21</v>
      </c>
      <c r="BU3" s="11">
        <v>2</v>
      </c>
      <c r="BV3" s="8" t="s">
        <v>21</v>
      </c>
      <c r="BW3" s="9">
        <v>1</v>
      </c>
      <c r="BX3" s="10" t="s">
        <v>21</v>
      </c>
      <c r="BY3" s="11">
        <v>3</v>
      </c>
      <c r="BZ3" s="8" t="s">
        <v>21</v>
      </c>
      <c r="CA3" s="9">
        <v>2</v>
      </c>
      <c r="CB3" s="10" t="s">
        <v>21</v>
      </c>
      <c r="CC3" s="11">
        <v>2</v>
      </c>
      <c r="CD3" s="8" t="s">
        <v>21</v>
      </c>
      <c r="CE3" s="9">
        <v>1</v>
      </c>
      <c r="CF3" s="10" t="s">
        <v>21</v>
      </c>
      <c r="CG3" s="11">
        <v>1</v>
      </c>
      <c r="CH3" s="8" t="s">
        <v>21</v>
      </c>
      <c r="CI3" s="9">
        <v>2</v>
      </c>
      <c r="CJ3" s="10" t="s">
        <v>21</v>
      </c>
      <c r="CK3" s="11">
        <v>2</v>
      </c>
      <c r="CL3" s="8" t="s">
        <v>21</v>
      </c>
      <c r="CM3" s="9">
        <v>3</v>
      </c>
      <c r="CN3" s="10" t="s">
        <v>21</v>
      </c>
      <c r="CO3" s="11">
        <v>3</v>
      </c>
      <c r="CP3" s="8" t="s">
        <v>21</v>
      </c>
      <c r="CQ3" s="9">
        <v>1</v>
      </c>
      <c r="CR3" s="10" t="s">
        <v>21</v>
      </c>
      <c r="CS3" s="11">
        <v>2</v>
      </c>
      <c r="CT3" s="8" t="s">
        <v>21</v>
      </c>
      <c r="CU3" s="9">
        <v>1</v>
      </c>
    </row>
    <row r="4" spans="1:145" x14ac:dyDescent="0.2">
      <c r="B4" s="8" t="s">
        <v>19</v>
      </c>
      <c r="C4" s="9">
        <v>19</v>
      </c>
      <c r="D4" s="10" t="s">
        <v>19</v>
      </c>
      <c r="E4" s="11">
        <v>17</v>
      </c>
      <c r="F4" s="8" t="s">
        <v>19</v>
      </c>
      <c r="G4" s="9">
        <v>14</v>
      </c>
      <c r="H4" s="10" t="s">
        <v>19</v>
      </c>
      <c r="I4" s="11">
        <v>12</v>
      </c>
      <c r="J4" s="8" t="s">
        <v>19</v>
      </c>
      <c r="K4" s="9">
        <v>17</v>
      </c>
      <c r="L4" s="10" t="s">
        <v>19</v>
      </c>
      <c r="M4" s="11">
        <v>18</v>
      </c>
      <c r="N4" s="8" t="s">
        <v>19</v>
      </c>
      <c r="O4" s="9">
        <v>18</v>
      </c>
      <c r="P4" s="10" t="s">
        <v>19</v>
      </c>
      <c r="Q4" s="11">
        <v>14</v>
      </c>
      <c r="R4" s="8" t="s">
        <v>19</v>
      </c>
      <c r="S4" s="9">
        <v>12</v>
      </c>
      <c r="T4" s="10" t="s">
        <v>19</v>
      </c>
      <c r="U4" s="11">
        <v>18</v>
      </c>
      <c r="V4" s="8" t="s">
        <v>19</v>
      </c>
      <c r="W4" s="9">
        <v>14</v>
      </c>
      <c r="X4" s="10" t="s">
        <v>19</v>
      </c>
      <c r="Y4" s="11">
        <v>18</v>
      </c>
      <c r="Z4" s="8" t="s">
        <v>19</v>
      </c>
      <c r="AA4" s="9">
        <v>14</v>
      </c>
      <c r="AB4" s="10" t="s">
        <v>19</v>
      </c>
      <c r="AC4" s="11">
        <v>14</v>
      </c>
      <c r="AD4" s="8" t="s">
        <v>19</v>
      </c>
      <c r="AE4" s="9">
        <v>12</v>
      </c>
      <c r="AF4" s="10" t="s">
        <v>19</v>
      </c>
      <c r="AG4" s="11">
        <v>17</v>
      </c>
      <c r="AH4" s="8" t="s">
        <v>19</v>
      </c>
      <c r="AI4" s="9">
        <v>16</v>
      </c>
      <c r="AJ4" s="10" t="s">
        <v>19</v>
      </c>
      <c r="AK4" s="11">
        <v>13</v>
      </c>
      <c r="AL4" s="8" t="s">
        <v>19</v>
      </c>
      <c r="AM4" s="9">
        <v>17</v>
      </c>
      <c r="AN4" s="10" t="s">
        <v>19</v>
      </c>
      <c r="AO4" s="11">
        <v>13</v>
      </c>
      <c r="AP4" s="8" t="s">
        <v>19</v>
      </c>
      <c r="AQ4" s="9">
        <v>18</v>
      </c>
      <c r="AR4" s="10" t="s">
        <v>19</v>
      </c>
      <c r="AS4" s="11">
        <v>13</v>
      </c>
      <c r="AT4" s="8" t="s">
        <v>19</v>
      </c>
      <c r="AU4" s="9">
        <v>14</v>
      </c>
      <c r="AV4" s="10" t="s">
        <v>19</v>
      </c>
      <c r="AW4" s="11">
        <v>18</v>
      </c>
      <c r="AX4" s="8" t="s">
        <v>19</v>
      </c>
      <c r="AY4" s="9">
        <v>18</v>
      </c>
      <c r="AZ4" s="10" t="s">
        <v>19</v>
      </c>
      <c r="BA4" s="11">
        <v>19</v>
      </c>
      <c r="BB4" s="8" t="s">
        <v>19</v>
      </c>
      <c r="BC4" s="9">
        <v>17</v>
      </c>
      <c r="BD4" s="10" t="s">
        <v>19</v>
      </c>
      <c r="BE4" s="11">
        <v>15</v>
      </c>
      <c r="BF4" s="8" t="s">
        <v>19</v>
      </c>
      <c r="BG4" s="9">
        <v>17</v>
      </c>
      <c r="BH4" s="10" t="s">
        <v>19</v>
      </c>
      <c r="BI4" s="11">
        <v>12</v>
      </c>
      <c r="BJ4" s="8" t="s">
        <v>19</v>
      </c>
      <c r="BK4" s="9">
        <v>16</v>
      </c>
      <c r="BL4" s="10" t="s">
        <v>19</v>
      </c>
      <c r="BM4" s="11">
        <v>13</v>
      </c>
      <c r="BN4" s="8" t="s">
        <v>19</v>
      </c>
      <c r="BO4" s="9">
        <v>12</v>
      </c>
      <c r="BP4" s="10" t="s">
        <v>19</v>
      </c>
      <c r="BQ4" s="11">
        <v>13</v>
      </c>
      <c r="BR4" s="8" t="s">
        <v>19</v>
      </c>
      <c r="BS4" s="9">
        <v>15</v>
      </c>
      <c r="BT4" s="10" t="s">
        <v>19</v>
      </c>
      <c r="BU4" s="11">
        <v>14</v>
      </c>
      <c r="BV4" s="8" t="s">
        <v>19</v>
      </c>
      <c r="BW4" s="9">
        <v>17</v>
      </c>
      <c r="BX4" s="10" t="s">
        <v>19</v>
      </c>
      <c r="BY4" s="11">
        <v>18</v>
      </c>
      <c r="BZ4" s="8" t="s">
        <v>19</v>
      </c>
      <c r="CA4" s="9">
        <v>19</v>
      </c>
      <c r="CB4" s="10" t="s">
        <v>19</v>
      </c>
      <c r="CC4" s="11">
        <v>17</v>
      </c>
      <c r="CD4" s="8" t="s">
        <v>19</v>
      </c>
      <c r="CE4" s="9">
        <v>14</v>
      </c>
      <c r="CF4" s="10" t="s">
        <v>19</v>
      </c>
      <c r="CG4" s="11">
        <v>12</v>
      </c>
      <c r="CH4" s="8" t="s">
        <v>19</v>
      </c>
      <c r="CI4" s="9">
        <v>17</v>
      </c>
      <c r="CJ4" s="10" t="s">
        <v>19</v>
      </c>
      <c r="CK4" s="11">
        <v>18</v>
      </c>
      <c r="CL4" s="8" t="s">
        <v>19</v>
      </c>
      <c r="CM4" s="9">
        <v>18</v>
      </c>
      <c r="CN4" s="10" t="s">
        <v>19</v>
      </c>
      <c r="CO4" s="11">
        <v>14</v>
      </c>
      <c r="CP4" s="8" t="s">
        <v>19</v>
      </c>
      <c r="CQ4" s="9">
        <v>14</v>
      </c>
      <c r="CR4" s="10" t="s">
        <v>19</v>
      </c>
      <c r="CS4" s="11">
        <v>13</v>
      </c>
      <c r="CT4" s="8" t="s">
        <v>19</v>
      </c>
      <c r="CU4" s="9">
        <v>14</v>
      </c>
    </row>
    <row r="5" spans="1:145" x14ac:dyDescent="0.2">
      <c r="B5" s="8" t="s">
        <v>20</v>
      </c>
      <c r="C5" s="9">
        <v>29</v>
      </c>
      <c r="D5" s="10" t="s">
        <v>20</v>
      </c>
      <c r="E5" s="11">
        <v>26</v>
      </c>
      <c r="F5" s="8" t="s">
        <v>20</v>
      </c>
      <c r="G5" s="9">
        <v>23</v>
      </c>
      <c r="H5" s="10" t="s">
        <v>20</v>
      </c>
      <c r="I5" s="11">
        <v>22</v>
      </c>
      <c r="J5" s="8" t="s">
        <v>20</v>
      </c>
      <c r="K5" s="9">
        <v>21</v>
      </c>
      <c r="L5" s="10" t="s">
        <v>20</v>
      </c>
      <c r="M5" s="11">
        <v>28</v>
      </c>
      <c r="N5" s="8" t="s">
        <v>20</v>
      </c>
      <c r="O5" s="9">
        <v>22</v>
      </c>
      <c r="P5" s="10" t="s">
        <v>20</v>
      </c>
      <c r="Q5" s="11">
        <v>27</v>
      </c>
      <c r="R5" s="8" t="s">
        <v>20</v>
      </c>
      <c r="S5" s="9">
        <v>24</v>
      </c>
      <c r="T5" s="10" t="s">
        <v>20</v>
      </c>
      <c r="U5" s="11">
        <v>25</v>
      </c>
      <c r="V5" s="8" t="s">
        <v>20</v>
      </c>
      <c r="W5" s="9">
        <v>20</v>
      </c>
      <c r="X5" s="10" t="s">
        <v>20</v>
      </c>
      <c r="Y5" s="11">
        <v>26</v>
      </c>
      <c r="Z5" s="8" t="s">
        <v>20</v>
      </c>
      <c r="AA5" s="9">
        <v>23</v>
      </c>
      <c r="AB5" s="10" t="s">
        <v>20</v>
      </c>
      <c r="AC5" s="11">
        <v>21</v>
      </c>
      <c r="AD5" s="8" t="s">
        <v>20</v>
      </c>
      <c r="AE5" s="9">
        <v>24</v>
      </c>
      <c r="AF5" s="10" t="s">
        <v>20</v>
      </c>
      <c r="AG5" s="11">
        <v>26</v>
      </c>
      <c r="AH5" s="8" t="s">
        <v>20</v>
      </c>
      <c r="AI5" s="9">
        <v>29</v>
      </c>
      <c r="AJ5" s="10" t="s">
        <v>20</v>
      </c>
      <c r="AK5" s="11">
        <v>29</v>
      </c>
      <c r="AL5" s="8" t="s">
        <v>20</v>
      </c>
      <c r="AM5" s="9">
        <v>26</v>
      </c>
      <c r="AN5" s="10" t="s">
        <v>20</v>
      </c>
      <c r="AO5" s="11">
        <v>23</v>
      </c>
      <c r="AP5" s="8" t="s">
        <v>20</v>
      </c>
      <c r="AQ5" s="9">
        <v>28</v>
      </c>
      <c r="AR5" s="10" t="s">
        <v>20</v>
      </c>
      <c r="AS5" s="11">
        <v>24</v>
      </c>
      <c r="AT5" s="8" t="s">
        <v>20</v>
      </c>
      <c r="AU5" s="9">
        <v>26</v>
      </c>
      <c r="AV5" s="10" t="s">
        <v>20</v>
      </c>
      <c r="AW5" s="11">
        <v>29</v>
      </c>
      <c r="AX5" s="8" t="s">
        <v>20</v>
      </c>
      <c r="AY5" s="9">
        <v>24</v>
      </c>
      <c r="AZ5" s="10" t="s">
        <v>20</v>
      </c>
      <c r="BA5" s="11">
        <v>21</v>
      </c>
      <c r="BB5" s="8" t="s">
        <v>20</v>
      </c>
      <c r="BC5" s="9">
        <v>25</v>
      </c>
      <c r="BD5" s="10" t="s">
        <v>20</v>
      </c>
      <c r="BE5" s="11">
        <v>27</v>
      </c>
      <c r="BF5" s="8" t="s">
        <v>20</v>
      </c>
      <c r="BG5" s="9">
        <v>29</v>
      </c>
      <c r="BH5" s="10" t="s">
        <v>20</v>
      </c>
      <c r="BI5" s="11">
        <v>25</v>
      </c>
      <c r="BJ5" s="8" t="s">
        <v>20</v>
      </c>
      <c r="BK5" s="9">
        <v>21</v>
      </c>
      <c r="BL5" s="10" t="s">
        <v>20</v>
      </c>
      <c r="BM5" s="11">
        <v>28</v>
      </c>
      <c r="BN5" s="8" t="s">
        <v>20</v>
      </c>
      <c r="BO5" s="9">
        <v>27</v>
      </c>
      <c r="BP5" s="10" t="s">
        <v>20</v>
      </c>
      <c r="BQ5" s="11">
        <v>20</v>
      </c>
      <c r="BR5" s="8" t="s">
        <v>20</v>
      </c>
      <c r="BS5" s="9">
        <v>27</v>
      </c>
      <c r="BT5" s="10" t="s">
        <v>20</v>
      </c>
      <c r="BU5" s="11">
        <v>21</v>
      </c>
      <c r="BV5" s="8" t="s">
        <v>20</v>
      </c>
      <c r="BW5" s="9">
        <v>21</v>
      </c>
      <c r="BX5" s="10" t="s">
        <v>20</v>
      </c>
      <c r="BY5" s="11">
        <v>26</v>
      </c>
      <c r="BZ5" s="8" t="s">
        <v>20</v>
      </c>
      <c r="CA5" s="9">
        <v>29</v>
      </c>
      <c r="CB5" s="10" t="s">
        <v>20</v>
      </c>
      <c r="CC5" s="11">
        <v>26</v>
      </c>
      <c r="CD5" s="8" t="s">
        <v>20</v>
      </c>
      <c r="CE5" s="9">
        <v>23</v>
      </c>
      <c r="CF5" s="10" t="s">
        <v>20</v>
      </c>
      <c r="CG5" s="11">
        <v>22</v>
      </c>
      <c r="CH5" s="8" t="s">
        <v>20</v>
      </c>
      <c r="CI5" s="9">
        <v>21</v>
      </c>
      <c r="CJ5" s="10" t="s">
        <v>20</v>
      </c>
      <c r="CK5" s="11">
        <v>28</v>
      </c>
      <c r="CL5" s="8" t="s">
        <v>20</v>
      </c>
      <c r="CM5" s="9">
        <v>22</v>
      </c>
      <c r="CN5" s="10" t="s">
        <v>20</v>
      </c>
      <c r="CO5" s="11">
        <v>27</v>
      </c>
      <c r="CP5" s="8" t="s">
        <v>20</v>
      </c>
      <c r="CQ5" s="9">
        <v>20</v>
      </c>
      <c r="CR5" s="10" t="s">
        <v>20</v>
      </c>
      <c r="CS5" s="11">
        <v>29</v>
      </c>
      <c r="CT5" s="8" t="s">
        <v>20</v>
      </c>
      <c r="CU5" s="9">
        <v>26</v>
      </c>
    </row>
    <row r="6" spans="1:145" x14ac:dyDescent="0.2">
      <c r="B6" s="6"/>
      <c r="C6" s="6"/>
      <c r="D6" s="5"/>
      <c r="E6" s="5"/>
      <c r="F6" s="6"/>
      <c r="G6" s="6"/>
      <c r="H6" s="5"/>
      <c r="I6" s="5"/>
      <c r="J6" s="6"/>
      <c r="K6" s="6"/>
      <c r="L6" s="5"/>
      <c r="M6" s="5"/>
      <c r="N6" s="6"/>
      <c r="O6" s="6"/>
      <c r="P6" s="5"/>
      <c r="Q6" s="5"/>
      <c r="R6" s="6"/>
      <c r="S6" s="6"/>
      <c r="T6" s="5"/>
      <c r="U6" s="5"/>
      <c r="V6" s="6"/>
      <c r="W6" s="6"/>
      <c r="X6" s="5"/>
      <c r="Y6" s="5"/>
      <c r="Z6" s="6"/>
      <c r="AA6" s="6"/>
      <c r="AB6" s="5"/>
      <c r="AC6" s="5"/>
      <c r="AD6" s="6"/>
      <c r="AE6" s="6"/>
      <c r="AF6" s="7"/>
      <c r="AG6" s="5"/>
      <c r="AH6" s="6"/>
      <c r="AI6" s="6"/>
      <c r="AJ6" s="5"/>
      <c r="AK6" s="5"/>
      <c r="AL6" s="6"/>
      <c r="AM6" s="6"/>
      <c r="AN6" s="5"/>
      <c r="AO6" s="5"/>
      <c r="AP6" s="6"/>
      <c r="AQ6" s="6"/>
      <c r="AR6" s="5"/>
      <c r="AS6" s="5"/>
      <c r="AT6" s="6"/>
      <c r="AU6" s="6"/>
      <c r="AV6" s="5"/>
      <c r="AW6" s="5"/>
      <c r="AX6" s="6"/>
      <c r="AY6" s="6"/>
      <c r="AZ6" s="5"/>
      <c r="BA6" s="5"/>
      <c r="BB6" s="6"/>
      <c r="BC6" s="6"/>
      <c r="BD6" s="5"/>
      <c r="BE6" s="5"/>
      <c r="BF6" s="6"/>
      <c r="BG6" s="6"/>
      <c r="BH6" s="5"/>
      <c r="BI6" s="5"/>
      <c r="BJ6" s="6"/>
      <c r="BK6" s="6"/>
      <c r="BL6" s="5"/>
      <c r="BM6" s="5"/>
      <c r="BN6" s="6"/>
      <c r="BO6" s="6"/>
      <c r="BP6" s="5"/>
      <c r="BQ6" s="5"/>
      <c r="BR6" s="6"/>
      <c r="BS6" s="6"/>
      <c r="BT6" s="5"/>
      <c r="BU6" s="5"/>
      <c r="BV6" s="6"/>
      <c r="BW6" s="6"/>
      <c r="BX6" s="5"/>
      <c r="BY6" s="5"/>
      <c r="BZ6" s="6"/>
      <c r="CA6" s="6"/>
      <c r="CB6" s="5"/>
      <c r="CC6" s="5"/>
      <c r="CD6" s="6"/>
      <c r="CE6" s="6"/>
      <c r="CF6" s="5"/>
      <c r="CG6" s="5"/>
      <c r="CH6" s="6"/>
      <c r="CI6" s="6"/>
      <c r="CJ6" s="5"/>
      <c r="CK6" s="5"/>
      <c r="CL6" s="6"/>
      <c r="CM6" s="6"/>
      <c r="CN6" s="5"/>
      <c r="CO6" s="5"/>
      <c r="CP6" s="6"/>
      <c r="CQ6" s="6"/>
      <c r="CR6" s="5"/>
      <c r="CS6" s="5"/>
      <c r="CT6" s="6"/>
      <c r="CU6" s="6"/>
    </row>
    <row r="7" spans="1:145" x14ac:dyDescent="0.2">
      <c r="B7" s="6"/>
      <c r="C7" s="6"/>
      <c r="D7" s="5"/>
      <c r="E7" s="5"/>
      <c r="F7" s="6"/>
      <c r="G7" s="6"/>
      <c r="H7" s="5"/>
      <c r="I7" s="5"/>
      <c r="J7" s="6"/>
      <c r="K7" s="6"/>
      <c r="L7" s="5"/>
      <c r="M7" s="5"/>
      <c r="N7" s="6"/>
      <c r="O7" s="6"/>
      <c r="P7" s="5"/>
      <c r="Q7" s="5"/>
      <c r="R7" s="6"/>
      <c r="S7" s="6"/>
      <c r="T7" s="5"/>
      <c r="U7" s="5"/>
      <c r="V7" s="6"/>
      <c r="W7" s="6"/>
      <c r="X7" s="5"/>
      <c r="Y7" s="5"/>
      <c r="Z7" s="6"/>
      <c r="AA7" s="6"/>
      <c r="AB7" s="5"/>
      <c r="AC7" s="5"/>
      <c r="AD7" s="6"/>
      <c r="AE7" s="6"/>
      <c r="AF7" s="7"/>
      <c r="AG7" s="5"/>
      <c r="AH7" s="6"/>
      <c r="AI7" s="6"/>
      <c r="AJ7" s="5"/>
      <c r="AK7" s="5"/>
      <c r="AL7" s="6"/>
      <c r="AM7" s="6"/>
      <c r="AN7" s="5"/>
      <c r="AO7" s="5"/>
      <c r="AP7" s="6"/>
      <c r="AQ7" s="6"/>
      <c r="AR7" s="5"/>
      <c r="AS7" s="5"/>
      <c r="AT7" s="6"/>
      <c r="AU7" s="6"/>
      <c r="AV7" s="5"/>
      <c r="AW7" s="5"/>
      <c r="AX7" s="6"/>
      <c r="AY7" s="6"/>
      <c r="AZ7" s="5"/>
      <c r="BA7" s="5"/>
      <c r="BB7" s="6"/>
      <c r="BC7" s="6"/>
      <c r="BD7" s="5"/>
      <c r="BE7" s="5"/>
      <c r="BF7" s="6"/>
      <c r="BG7" s="6"/>
      <c r="BH7" s="5"/>
      <c r="BI7" s="5"/>
      <c r="BJ7" s="6"/>
      <c r="BK7" s="6"/>
      <c r="BL7" s="5"/>
      <c r="BM7" s="5"/>
      <c r="BN7" s="6"/>
      <c r="BO7" s="6"/>
      <c r="BP7" s="5"/>
      <c r="BQ7" s="5"/>
      <c r="BR7" s="6"/>
      <c r="BS7" s="6"/>
      <c r="BT7" s="5"/>
      <c r="BU7" s="5"/>
      <c r="BV7" s="6"/>
      <c r="BW7" s="6"/>
      <c r="BX7" s="5"/>
      <c r="BY7" s="5"/>
      <c r="BZ7" s="6"/>
      <c r="CA7" s="6"/>
      <c r="CB7" s="5"/>
      <c r="CC7" s="5"/>
      <c r="CD7" s="6"/>
      <c r="CE7" s="6"/>
      <c r="CF7" s="5"/>
      <c r="CG7" s="5"/>
      <c r="CH7" s="6"/>
      <c r="CI7" s="6"/>
      <c r="CJ7" s="5"/>
      <c r="CK7" s="5"/>
      <c r="CL7" s="6"/>
      <c r="CM7" s="6"/>
      <c r="CN7" s="5"/>
      <c r="CO7" s="5"/>
      <c r="CP7" s="6"/>
      <c r="CQ7" s="6"/>
      <c r="CR7" s="5"/>
      <c r="CS7" s="5"/>
      <c r="CT7" s="6"/>
      <c r="CU7" s="6"/>
    </row>
    <row r="8" spans="1:145" x14ac:dyDescent="0.2">
      <c r="B8" s="14"/>
      <c r="C8" s="14"/>
      <c r="D8" s="15"/>
      <c r="E8" s="15"/>
      <c r="F8" s="14"/>
      <c r="G8" s="14"/>
      <c r="H8" s="15"/>
      <c r="I8" s="15"/>
      <c r="J8" s="14"/>
      <c r="K8" s="14"/>
      <c r="L8" s="15"/>
      <c r="M8" s="15"/>
      <c r="N8" s="14"/>
      <c r="O8" s="14"/>
      <c r="P8" s="15"/>
      <c r="Q8" s="15"/>
      <c r="R8" s="14"/>
      <c r="S8" s="14"/>
      <c r="T8" s="15"/>
      <c r="U8" s="15"/>
      <c r="V8" s="14"/>
      <c r="W8" s="14"/>
      <c r="X8" s="15"/>
      <c r="Y8" s="15"/>
      <c r="Z8" s="14"/>
      <c r="AA8" s="14"/>
      <c r="AB8" s="15"/>
      <c r="AC8" s="15"/>
      <c r="AD8" s="14"/>
      <c r="AE8" s="14"/>
      <c r="AF8" s="16"/>
      <c r="AG8" s="15"/>
      <c r="AH8" s="14"/>
      <c r="AI8" s="14"/>
      <c r="AJ8" s="15"/>
      <c r="AK8" s="15"/>
      <c r="AL8" s="14"/>
      <c r="AM8" s="14"/>
      <c r="AN8" s="15"/>
      <c r="AO8" s="15"/>
      <c r="AP8" s="14"/>
      <c r="AQ8" s="14"/>
      <c r="AR8" s="15"/>
      <c r="AS8" s="15"/>
      <c r="AT8" s="14"/>
      <c r="AU8" s="14"/>
      <c r="AV8" s="15"/>
      <c r="AW8" s="15"/>
      <c r="AX8" s="14"/>
      <c r="AY8" s="14"/>
      <c r="AZ8" s="15"/>
      <c r="BA8" s="15"/>
      <c r="BB8" s="14"/>
      <c r="BC8" s="14"/>
      <c r="BD8" s="15"/>
      <c r="BE8" s="15"/>
      <c r="BF8" s="14"/>
      <c r="BG8" s="14"/>
      <c r="BH8" s="15"/>
      <c r="BI8" s="15"/>
      <c r="BJ8" s="14"/>
      <c r="BK8" s="14"/>
      <c r="BL8" s="15"/>
      <c r="BM8" s="15"/>
      <c r="BN8" s="14"/>
      <c r="BO8" s="14"/>
      <c r="BP8" s="15"/>
      <c r="BQ8" s="15"/>
      <c r="BR8" s="14"/>
      <c r="BS8" s="14"/>
      <c r="BT8" s="15"/>
      <c r="BU8" s="15"/>
      <c r="BV8" s="14"/>
      <c r="BW8" s="14"/>
      <c r="BX8" s="15"/>
      <c r="BY8" s="15"/>
      <c r="BZ8" s="14"/>
      <c r="CA8" s="14"/>
      <c r="CB8" s="15"/>
      <c r="CC8" s="15"/>
      <c r="CD8" s="14"/>
      <c r="CE8" s="14"/>
      <c r="CF8" s="15"/>
      <c r="CG8" s="15"/>
      <c r="CH8" s="14"/>
      <c r="CI8" s="14"/>
      <c r="CJ8" s="15"/>
      <c r="CK8" s="15"/>
      <c r="CL8" s="14"/>
      <c r="CM8" s="14"/>
      <c r="CN8" s="15"/>
      <c r="CO8" s="15"/>
      <c r="CP8" s="14"/>
      <c r="CQ8" s="14"/>
      <c r="CR8" s="15"/>
      <c r="CS8" s="15"/>
      <c r="CT8" s="14"/>
      <c r="CU8" s="14"/>
    </row>
    <row r="9" spans="1:145" x14ac:dyDescent="0.2"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</row>
    <row r="10" spans="1:145" x14ac:dyDescent="0.2">
      <c r="A10" s="18" t="s">
        <v>46</v>
      </c>
      <c r="B10" s="23" t="s">
        <v>29</v>
      </c>
      <c r="C10" s="20"/>
      <c r="N10" s="13"/>
      <c r="AH10" s="18"/>
      <c r="AR10" s="18"/>
      <c r="BZ10" s="20"/>
      <c r="CL10" s="13"/>
    </row>
    <row r="11" spans="1:145" x14ac:dyDescent="0.2">
      <c r="A11" s="18" t="s">
        <v>47</v>
      </c>
      <c r="B11" s="19" t="s">
        <v>30</v>
      </c>
      <c r="C11" s="21"/>
      <c r="D11" s="13"/>
      <c r="E11" s="13"/>
      <c r="F11" s="13"/>
      <c r="G11" s="13"/>
      <c r="H11" s="13"/>
      <c r="I11" s="13"/>
      <c r="J11" s="13"/>
      <c r="K11" s="13"/>
      <c r="L11" s="22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2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Z11" s="21"/>
      <c r="CB11" s="13"/>
      <c r="CC11" s="13"/>
      <c r="CD11" s="13"/>
      <c r="CE11" s="13"/>
      <c r="CF11" s="13"/>
      <c r="CG11" s="13"/>
      <c r="CH11" s="13"/>
      <c r="CI11" s="13"/>
      <c r="CJ11" s="22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</row>
    <row r="12" spans="1:145" x14ac:dyDescent="0.2">
      <c r="A12" s="18" t="s">
        <v>103</v>
      </c>
      <c r="B12" s="19" t="s">
        <v>31</v>
      </c>
      <c r="C12" s="21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2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Z12" s="21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</row>
    <row r="13" spans="1:145" s="31" customFormat="1" x14ac:dyDescent="0.2">
      <c r="A13" s="33" t="s">
        <v>104</v>
      </c>
      <c r="B13" s="28" t="s">
        <v>32</v>
      </c>
      <c r="C13" s="29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2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Z13" s="29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27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  <c r="EJ13" s="30"/>
      <c r="EK13" s="30"/>
      <c r="EL13" s="30"/>
      <c r="EM13" s="30"/>
      <c r="EN13" s="30"/>
      <c r="EO13" s="30"/>
    </row>
    <row r="14" spans="1:145" s="31" customFormat="1" x14ac:dyDescent="0.2">
      <c r="A14" s="33" t="s">
        <v>48</v>
      </c>
      <c r="B14" s="28" t="s">
        <v>33</v>
      </c>
      <c r="C14" s="29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2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Z14" s="29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27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  <c r="EJ14" s="30"/>
      <c r="EK14" s="30"/>
      <c r="EL14" s="30"/>
      <c r="EM14" s="30"/>
      <c r="EN14" s="30"/>
      <c r="EO14" s="30"/>
    </row>
    <row r="15" spans="1:145" x14ac:dyDescent="0.2">
      <c r="A15" s="34" t="s">
        <v>49</v>
      </c>
      <c r="B15" s="19" t="s">
        <v>34</v>
      </c>
      <c r="C15" s="21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2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Z15" s="21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</row>
    <row r="16" spans="1:145" x14ac:dyDescent="0.2">
      <c r="A16" s="34" t="s">
        <v>50</v>
      </c>
      <c r="B16" s="19" t="s">
        <v>35</v>
      </c>
      <c r="C16" s="21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</row>
    <row r="17" spans="1:145" x14ac:dyDescent="0.2">
      <c r="A17" s="34" t="s">
        <v>51</v>
      </c>
      <c r="B17" s="19" t="s">
        <v>36</v>
      </c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</row>
    <row r="18" spans="1:145" x14ac:dyDescent="0.2">
      <c r="A18" s="34" t="s">
        <v>52</v>
      </c>
      <c r="B18" s="19" t="s">
        <v>41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</row>
    <row r="19" spans="1:145" x14ac:dyDescent="0.2">
      <c r="B19" s="19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</row>
    <row r="20" spans="1:145" ht="13.5" customHeight="1" x14ac:dyDescent="0.2">
      <c r="B20" s="12" t="s">
        <v>22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37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13"/>
      <c r="CO20" s="37"/>
      <c r="CP20" s="37"/>
      <c r="CQ20" s="37"/>
      <c r="CR20" s="13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</row>
    <row r="21" spans="1:145" x14ac:dyDescent="0.2">
      <c r="B21" s="12" t="s">
        <v>23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13"/>
      <c r="CO21" s="37"/>
      <c r="CP21" s="37"/>
      <c r="CQ21" s="37"/>
      <c r="CR21" s="13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</row>
    <row r="22" spans="1:145" x14ac:dyDescent="0.2">
      <c r="B22" s="13" t="s">
        <v>24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8"/>
      <c r="CL22" s="37"/>
      <c r="CM22" s="37"/>
      <c r="CN22" s="13"/>
      <c r="CO22" s="37"/>
      <c r="CP22" s="37"/>
      <c r="CQ22" s="37"/>
      <c r="CR22" s="13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</row>
    <row r="23" spans="1:145" x14ac:dyDescent="0.2"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2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19"/>
      <c r="CL23" s="37"/>
      <c r="CM23" s="37"/>
      <c r="CN23" s="13"/>
      <c r="CO23" s="37"/>
      <c r="CP23" s="37"/>
      <c r="CQ23" s="37"/>
      <c r="CR23" s="13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</row>
    <row r="24" spans="1:145" x14ac:dyDescent="0.2">
      <c r="B24" s="12" t="s">
        <v>28</v>
      </c>
      <c r="C24" s="12"/>
      <c r="D24" s="12"/>
      <c r="E24" s="12"/>
      <c r="F24" s="12"/>
      <c r="G24" s="12"/>
      <c r="H24" s="12"/>
      <c r="I24" s="13"/>
      <c r="J24" s="13"/>
      <c r="K24" s="13"/>
      <c r="L24" s="13"/>
      <c r="M24" s="19"/>
      <c r="N24" s="37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19"/>
      <c r="CL24" s="37"/>
      <c r="CM24" s="37"/>
      <c r="CN24" s="13"/>
      <c r="CO24" s="37"/>
      <c r="CP24" s="37"/>
      <c r="CQ24" s="37"/>
      <c r="CR24" s="13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</row>
    <row r="25" spans="1:145" x14ac:dyDescent="0.2">
      <c r="B25" s="12" t="s">
        <v>26</v>
      </c>
      <c r="C25" s="12"/>
      <c r="D25" s="12"/>
      <c r="E25" s="12"/>
      <c r="F25" s="12"/>
      <c r="G25" s="12"/>
      <c r="H25" s="12"/>
      <c r="I25" s="13"/>
      <c r="J25" s="13"/>
      <c r="K25" s="13"/>
      <c r="L25" s="13"/>
      <c r="M25" s="19"/>
      <c r="N25" s="37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19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</row>
    <row r="26" spans="1:145" x14ac:dyDescent="0.2">
      <c r="B26" s="12" t="s">
        <v>27</v>
      </c>
      <c r="C26" s="12"/>
      <c r="D26" s="12"/>
      <c r="E26" s="12"/>
      <c r="F26" s="12"/>
      <c r="G26" s="12"/>
      <c r="H26" s="12"/>
      <c r="I26" s="13"/>
      <c r="J26" s="13"/>
      <c r="K26" s="13"/>
      <c r="L26" s="13"/>
      <c r="M26" s="19"/>
      <c r="N26" s="37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37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19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</row>
    <row r="27" spans="1:145" x14ac:dyDescent="0.2">
      <c r="B27" s="12" t="s">
        <v>105</v>
      </c>
      <c r="C27" s="12"/>
      <c r="D27" s="12"/>
      <c r="E27" s="12"/>
      <c r="F27" s="12"/>
      <c r="G27" s="12"/>
      <c r="H27" s="12"/>
      <c r="I27" s="13"/>
      <c r="J27" s="13"/>
      <c r="K27" s="13"/>
      <c r="L27" s="13"/>
      <c r="M27" s="19"/>
      <c r="N27" s="37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37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19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</row>
    <row r="28" spans="1:145" x14ac:dyDescent="0.2">
      <c r="B28" s="12" t="s">
        <v>106</v>
      </c>
      <c r="C28" s="12"/>
      <c r="D28" s="12"/>
      <c r="E28" s="12"/>
      <c r="F28" s="12"/>
      <c r="G28" s="12"/>
      <c r="H28" s="12"/>
      <c r="I28" s="13"/>
      <c r="J28" s="13"/>
      <c r="K28" s="13"/>
      <c r="L28" s="13"/>
      <c r="M28" s="19"/>
      <c r="N28" s="37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19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</row>
    <row r="29" spans="1:145" x14ac:dyDescent="0.2">
      <c r="B29" s="12" t="s">
        <v>25</v>
      </c>
      <c r="C29" s="12"/>
      <c r="D29" s="12"/>
      <c r="E29" s="12"/>
      <c r="F29" s="12"/>
      <c r="G29" s="12"/>
      <c r="H29" s="12"/>
      <c r="I29" s="13"/>
      <c r="J29" s="13"/>
      <c r="K29" s="13"/>
      <c r="L29" s="13"/>
      <c r="M29" s="19"/>
      <c r="N29" s="37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</row>
    <row r="30" spans="1:145" x14ac:dyDescent="0.2">
      <c r="B30" s="12" t="s">
        <v>37</v>
      </c>
      <c r="C30" s="12"/>
      <c r="D30" s="12"/>
      <c r="E30" s="12"/>
      <c r="F30" s="12"/>
      <c r="G30" s="12"/>
      <c r="H30" s="12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</row>
    <row r="31" spans="1:145" x14ac:dyDescent="0.2">
      <c r="B31" s="12" t="s">
        <v>44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</row>
    <row r="32" spans="1:145" x14ac:dyDescent="0.2">
      <c r="B32" s="12" t="s">
        <v>39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</row>
    <row r="33" spans="2:135" x14ac:dyDescent="0.2">
      <c r="B33" s="12" t="s">
        <v>40</v>
      </c>
      <c r="P33" s="39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</row>
    <row r="34" spans="2:135" x14ac:dyDescent="0.2">
      <c r="B34" s="18" t="s">
        <v>42</v>
      </c>
      <c r="P34" s="39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</row>
    <row r="35" spans="2:135" x14ac:dyDescent="0.2">
      <c r="B35" s="12" t="s">
        <v>43</v>
      </c>
      <c r="P35" s="39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</row>
    <row r="36" spans="2:135" x14ac:dyDescent="0.2">
      <c r="B36" s="12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</row>
    <row r="37" spans="2:135" x14ac:dyDescent="0.2">
      <c r="B37" s="12" t="s">
        <v>38</v>
      </c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</row>
    <row r="38" spans="2:135" x14ac:dyDescent="0.2"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</row>
    <row r="39" spans="2:135" x14ac:dyDescent="0.2">
      <c r="B39" s="40" t="s">
        <v>116</v>
      </c>
      <c r="C39" s="41"/>
      <c r="D39" s="41"/>
      <c r="E39" s="41"/>
      <c r="F39" s="41"/>
      <c r="G39" s="42"/>
      <c r="H39" s="41"/>
      <c r="I39" s="42"/>
      <c r="J39" s="42"/>
      <c r="K39" s="42"/>
      <c r="L39" s="42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7"/>
      <c r="BJ39" s="3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7"/>
      <c r="CU39" s="37"/>
      <c r="CV39" s="37"/>
      <c r="CW39" s="37"/>
      <c r="CX39" s="37"/>
      <c r="CY39" s="37"/>
      <c r="CZ39" s="37"/>
      <c r="DA39" s="37"/>
      <c r="DB39" s="37"/>
      <c r="DC39" s="37"/>
      <c r="DD39" s="37"/>
      <c r="DE39" s="37"/>
      <c r="DF39" s="37"/>
      <c r="DG39" s="37"/>
      <c r="DH39" s="37"/>
      <c r="DI39" s="37"/>
      <c r="DJ39" s="37"/>
      <c r="DK39" s="37"/>
      <c r="DL39" s="37"/>
      <c r="DM39" s="37"/>
      <c r="DN39" s="37"/>
      <c r="DO39" s="37"/>
      <c r="DP39" s="37"/>
      <c r="DQ39" s="37"/>
      <c r="DR39" s="37"/>
      <c r="DS39" s="37"/>
      <c r="DT39" s="37"/>
      <c r="DU39" s="37"/>
      <c r="DV39" s="37"/>
      <c r="DW39" s="37"/>
      <c r="DX39" s="37"/>
      <c r="DY39" s="37"/>
      <c r="DZ39" s="37"/>
      <c r="EA39" s="37"/>
      <c r="EB39" s="37"/>
      <c r="EC39" s="37"/>
      <c r="ED39" s="37"/>
      <c r="EE39" s="37"/>
    </row>
    <row r="40" spans="2:135" x14ac:dyDescent="0.2">
      <c r="B40" s="40" t="s">
        <v>107</v>
      </c>
      <c r="C40" s="41"/>
      <c r="D40" s="41"/>
      <c r="E40" s="41"/>
      <c r="F40" s="41"/>
      <c r="G40" s="42"/>
      <c r="H40" s="41"/>
      <c r="I40" s="42"/>
      <c r="J40" s="42"/>
      <c r="K40" s="42"/>
      <c r="L40" s="42"/>
    </row>
    <row r="41" spans="2:135" x14ac:dyDescent="0.2">
      <c r="B41" s="40" t="s">
        <v>109</v>
      </c>
      <c r="C41" s="41"/>
      <c r="D41" s="41"/>
      <c r="E41" s="41"/>
      <c r="F41" s="41"/>
      <c r="G41" s="42"/>
      <c r="H41" s="41"/>
      <c r="I41" s="42"/>
      <c r="J41" s="42"/>
      <c r="K41" s="42"/>
      <c r="L41" s="42"/>
    </row>
    <row r="42" spans="2:135" x14ac:dyDescent="0.2">
      <c r="B42" s="40" t="s">
        <v>108</v>
      </c>
      <c r="C42" s="41"/>
      <c r="D42" s="41"/>
      <c r="E42" s="41"/>
      <c r="F42" s="41"/>
      <c r="G42" s="42"/>
      <c r="H42" s="42"/>
      <c r="I42" s="42"/>
      <c r="J42" s="42"/>
      <c r="K42" s="42"/>
      <c r="L42" s="4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1"/>
  <sheetViews>
    <sheetView tabSelected="1" workbookViewId="0">
      <selection activeCell="G8" sqref="G8"/>
    </sheetView>
  </sheetViews>
  <sheetFormatPr defaultRowHeight="12.75" x14ac:dyDescent="0.2"/>
  <cols>
    <col min="1" max="1" width="13.7109375" customWidth="1"/>
    <col min="2" max="2" width="15.42578125" customWidth="1"/>
    <col min="3" max="3" width="16" customWidth="1"/>
  </cols>
  <sheetData>
    <row r="1" spans="1:3" x14ac:dyDescent="0.2">
      <c r="B1" s="43" t="s">
        <v>110</v>
      </c>
      <c r="C1" s="43" t="s">
        <v>110</v>
      </c>
    </row>
    <row r="2" spans="1:3" x14ac:dyDescent="0.2">
      <c r="B2" s="43" t="s">
        <v>111</v>
      </c>
      <c r="C2" s="43" t="s">
        <v>112</v>
      </c>
    </row>
    <row r="3" spans="1:3" x14ac:dyDescent="0.2">
      <c r="B3" s="8" t="s">
        <v>21</v>
      </c>
      <c r="C3" s="9"/>
    </row>
    <row r="4" spans="1:3" x14ac:dyDescent="0.2">
      <c r="B4" s="8" t="s">
        <v>19</v>
      </c>
      <c r="C4" s="9"/>
    </row>
    <row r="5" spans="1:3" x14ac:dyDescent="0.2">
      <c r="B5" s="8" t="s">
        <v>20</v>
      </c>
      <c r="C5" s="9"/>
    </row>
    <row r="6" spans="1:3" x14ac:dyDescent="0.2">
      <c r="B6" s="34"/>
      <c r="C6" s="12"/>
    </row>
    <row r="7" spans="1:3" x14ac:dyDescent="0.2">
      <c r="B7" s="13"/>
      <c r="C7" s="40" t="s">
        <v>113</v>
      </c>
    </row>
    <row r="8" spans="1:3" x14ac:dyDescent="0.2">
      <c r="B8" s="13"/>
      <c r="C8" s="40" t="s">
        <v>114</v>
      </c>
    </row>
    <row r="9" spans="1:3" x14ac:dyDescent="0.2">
      <c r="A9" s="18" t="s">
        <v>46</v>
      </c>
      <c r="B9" s="23" t="s">
        <v>29</v>
      </c>
      <c r="C9" s="44"/>
    </row>
    <row r="10" spans="1:3" x14ac:dyDescent="0.2">
      <c r="A10" s="18" t="s">
        <v>47</v>
      </c>
      <c r="B10" s="19" t="s">
        <v>30</v>
      </c>
      <c r="C10" s="45"/>
    </row>
    <row r="11" spans="1:3" x14ac:dyDescent="0.2">
      <c r="A11" s="18" t="s">
        <v>103</v>
      </c>
      <c r="B11" s="19" t="s">
        <v>31</v>
      </c>
      <c r="C11" s="45"/>
    </row>
    <row r="12" spans="1:3" x14ac:dyDescent="0.2">
      <c r="A12" s="34" t="s">
        <v>104</v>
      </c>
      <c r="B12" s="19" t="s">
        <v>32</v>
      </c>
      <c r="C12" s="45"/>
    </row>
    <row r="13" spans="1:3" x14ac:dyDescent="0.2">
      <c r="A13" s="34" t="s">
        <v>48</v>
      </c>
      <c r="B13" s="19" t="s">
        <v>33</v>
      </c>
      <c r="C13" s="45"/>
    </row>
    <row r="14" spans="1:3" x14ac:dyDescent="0.2">
      <c r="A14" s="34" t="s">
        <v>49</v>
      </c>
      <c r="B14" s="19" t="s">
        <v>34</v>
      </c>
      <c r="C14" s="45"/>
    </row>
    <row r="15" spans="1:3" x14ac:dyDescent="0.2">
      <c r="A15" s="34" t="s">
        <v>50</v>
      </c>
      <c r="B15" s="19" t="s">
        <v>35</v>
      </c>
      <c r="C15" s="45"/>
    </row>
    <row r="16" spans="1:3" x14ac:dyDescent="0.2">
      <c r="A16" s="34" t="s">
        <v>51</v>
      </c>
      <c r="B16" s="19" t="s">
        <v>36</v>
      </c>
      <c r="C16" s="45"/>
    </row>
    <row r="17" spans="1:3" x14ac:dyDescent="0.2">
      <c r="A17" s="34" t="s">
        <v>52</v>
      </c>
      <c r="B17" s="19" t="s">
        <v>41</v>
      </c>
      <c r="C17" s="46"/>
    </row>
    <row r="18" spans="1:3" x14ac:dyDescent="0.2">
      <c r="B18" s="19"/>
    </row>
    <row r="19" spans="1:3" x14ac:dyDescent="0.2">
      <c r="B19" s="12" t="s">
        <v>22</v>
      </c>
      <c r="C19" s="13"/>
    </row>
    <row r="20" spans="1:3" x14ac:dyDescent="0.2">
      <c r="B20" s="12" t="s">
        <v>23</v>
      </c>
      <c r="C20" s="13"/>
    </row>
    <row r="21" spans="1:3" x14ac:dyDescent="0.2">
      <c r="B21" s="13" t="s">
        <v>24</v>
      </c>
      <c r="C21" s="13"/>
    </row>
    <row r="22" spans="1:3" x14ac:dyDescent="0.2">
      <c r="B22" s="13"/>
      <c r="C22" s="13"/>
    </row>
    <row r="23" spans="1:3" x14ac:dyDescent="0.2">
      <c r="B23" s="12" t="s">
        <v>28</v>
      </c>
      <c r="C23" s="12"/>
    </row>
    <row r="24" spans="1:3" x14ac:dyDescent="0.2">
      <c r="B24" s="12" t="s">
        <v>26</v>
      </c>
      <c r="C24" s="12"/>
    </row>
    <row r="25" spans="1:3" x14ac:dyDescent="0.2">
      <c r="B25" s="12" t="s">
        <v>27</v>
      </c>
      <c r="C25" s="12"/>
    </row>
    <row r="26" spans="1:3" x14ac:dyDescent="0.2">
      <c r="B26" s="12" t="s">
        <v>105</v>
      </c>
      <c r="C26" s="12"/>
    </row>
    <row r="27" spans="1:3" x14ac:dyDescent="0.2">
      <c r="B27" s="12" t="s">
        <v>106</v>
      </c>
      <c r="C27" s="12"/>
    </row>
    <row r="28" spans="1:3" x14ac:dyDescent="0.2">
      <c r="B28" s="12" t="s">
        <v>25</v>
      </c>
      <c r="C28" s="12"/>
    </row>
    <row r="29" spans="1:3" x14ac:dyDescent="0.2">
      <c r="B29" s="12" t="s">
        <v>37</v>
      </c>
      <c r="C29" s="12"/>
    </row>
    <row r="30" spans="1:3" x14ac:dyDescent="0.2">
      <c r="B30" s="12" t="s">
        <v>44</v>
      </c>
      <c r="C30" s="13"/>
    </row>
    <row r="31" spans="1:3" x14ac:dyDescent="0.2">
      <c r="B31" s="12" t="s">
        <v>39</v>
      </c>
      <c r="C31" s="13"/>
    </row>
    <row r="32" spans="1:3" x14ac:dyDescent="0.2">
      <c r="B32" s="12" t="s">
        <v>40</v>
      </c>
    </row>
    <row r="33" spans="2:7" x14ac:dyDescent="0.2">
      <c r="B33" s="18" t="s">
        <v>42</v>
      </c>
    </row>
    <row r="34" spans="2:7" x14ac:dyDescent="0.2">
      <c r="B34" s="12" t="s">
        <v>43</v>
      </c>
    </row>
    <row r="35" spans="2:7" x14ac:dyDescent="0.2">
      <c r="B35" s="12"/>
    </row>
    <row r="36" spans="2:7" x14ac:dyDescent="0.2">
      <c r="B36" s="12" t="s">
        <v>38</v>
      </c>
    </row>
    <row r="38" spans="2:7" x14ac:dyDescent="0.2">
      <c r="B38" s="40" t="s">
        <v>115</v>
      </c>
      <c r="C38" s="41"/>
      <c r="D38" s="41"/>
      <c r="E38" s="41"/>
      <c r="F38" s="41"/>
      <c r="G38" s="42"/>
    </row>
    <row r="39" spans="2:7" x14ac:dyDescent="0.2">
      <c r="B39" s="40" t="s">
        <v>107</v>
      </c>
      <c r="C39" s="41"/>
      <c r="D39" s="41"/>
      <c r="E39" s="41"/>
      <c r="F39" s="41"/>
      <c r="G39" s="42"/>
    </row>
    <row r="40" spans="2:7" x14ac:dyDescent="0.2">
      <c r="B40" s="40" t="s">
        <v>109</v>
      </c>
      <c r="C40" s="41"/>
      <c r="D40" s="41"/>
      <c r="E40" s="41"/>
      <c r="F40" s="41"/>
      <c r="G40" s="42"/>
    </row>
    <row r="41" spans="2:7" x14ac:dyDescent="0.2">
      <c r="B41" s="40" t="s">
        <v>108</v>
      </c>
      <c r="C41" s="41"/>
      <c r="D41" s="41"/>
      <c r="E41" s="41"/>
      <c r="F41" s="41"/>
      <c r="G41" s="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student data</vt:lpstr>
      <vt:lpstr>template for your responses</vt:lpstr>
      <vt:lpstr>list_choice</vt:lpstr>
      <vt:lpstr>list_data</vt:lpstr>
      <vt:lpstr>modeltype</vt:lpstr>
    </vt:vector>
  </TitlesOfParts>
  <Company>KMT Software,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Operations Management by Krajewski, Ritzman and Malhotra</dc:title>
  <dc:subject>Supplement E, Waiting Lines</dc:subject>
  <dc:creator>300122320</dc:creator>
  <dc:description>Solver - Waiting Lines</dc:description>
  <cp:lastModifiedBy>gagan rai</cp:lastModifiedBy>
  <cp:lastPrinted>2013-02-07T01:35:15Z</cp:lastPrinted>
  <dcterms:created xsi:type="dcterms:W3CDTF">1996-12-10T23:10:07Z</dcterms:created>
  <dcterms:modified xsi:type="dcterms:W3CDTF">2021-02-08T19:37:50Z</dcterms:modified>
</cp:coreProperties>
</file>